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tionRevitalisationUrbaine\04. PDV Axe 2\PdV 2021-2025\Uccle\5. Modification de programme\Modification de programme 1\3. Modification version consolidé\"/>
    </mc:Choice>
  </mc:AlternateContent>
  <xr:revisionPtr revIDLastSave="0" documentId="13_ncr:1_{A68F3D0B-28C0-4C27-B148-5E131DB25DE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épense Globales" sheetId="13" r:id="rId1"/>
    <sheet name="4,6,2 liq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3" l="1"/>
  <c r="E28" i="13"/>
  <c r="E27" i="13"/>
  <c r="G10" i="13"/>
  <c r="G12" i="13" s="1"/>
  <c r="J17" i="13" l="1"/>
  <c r="J18" i="13"/>
  <c r="J19" i="13"/>
  <c r="J20" i="13"/>
  <c r="J22" i="13"/>
  <c r="D23" i="13"/>
  <c r="C21" i="13"/>
  <c r="C23" i="13" s="1"/>
  <c r="D21" i="13"/>
  <c r="E21" i="13"/>
  <c r="E23" i="13" s="1"/>
  <c r="F21" i="13"/>
  <c r="F23" i="13" s="1"/>
  <c r="G21" i="13"/>
  <c r="G23" i="13" s="1"/>
  <c r="H21" i="13"/>
  <c r="I21" i="13"/>
  <c r="I23" i="13" s="1"/>
  <c r="B21" i="13"/>
  <c r="B23" i="13" s="1"/>
  <c r="C10" i="13"/>
  <c r="C12" i="13" s="1"/>
  <c r="D10" i="13"/>
  <c r="D12" i="13" s="1"/>
  <c r="E10" i="13"/>
  <c r="E12" i="13" s="1"/>
  <c r="F10" i="13"/>
  <c r="F12" i="13" s="1"/>
  <c r="H10" i="13"/>
  <c r="I10" i="13"/>
  <c r="B10" i="13"/>
  <c r="B12" i="13" s="1"/>
  <c r="J6" i="13"/>
  <c r="B27" i="13" s="1"/>
  <c r="J7" i="13"/>
  <c r="J8" i="13"/>
  <c r="J9" i="13"/>
  <c r="J11" i="13"/>
  <c r="B29" i="13" l="1"/>
  <c r="B28" i="13"/>
  <c r="B30" i="13"/>
  <c r="H12" i="13"/>
  <c r="I12" i="13"/>
  <c r="J21" i="13"/>
  <c r="H23" i="13"/>
  <c r="J10" i="13"/>
  <c r="J12" i="13" l="1"/>
  <c r="J23" i="13"/>
  <c r="D11" i="1" l="1"/>
  <c r="G11" i="1"/>
  <c r="H11" i="1"/>
  <c r="I11" i="1"/>
  <c r="C11" i="1"/>
  <c r="C12" i="1"/>
  <c r="D8" i="1"/>
  <c r="D12" i="1" s="1"/>
  <c r="G8" i="1"/>
  <c r="G12" i="1" s="1"/>
  <c r="H8" i="1"/>
  <c r="H12" i="1" s="1"/>
  <c r="I8" i="1"/>
  <c r="I12" i="1" s="1"/>
  <c r="J8" i="1"/>
  <c r="J12" i="1" s="1"/>
  <c r="C8" i="1"/>
  <c r="E10" i="1" l="1"/>
  <c r="F10" i="1" s="1"/>
  <c r="E7" i="1"/>
  <c r="F7" i="1" s="1"/>
  <c r="E6" i="1"/>
  <c r="F6" i="1" l="1"/>
  <c r="F8" i="1" s="1"/>
  <c r="E8" i="1"/>
  <c r="E12" i="1" s="1"/>
  <c r="K10" i="1"/>
  <c r="E11" i="1"/>
  <c r="K6" i="1"/>
  <c r="K7" i="1"/>
  <c r="K8" i="1" l="1"/>
  <c r="K12" i="1"/>
  <c r="K11" i="1"/>
  <c r="F11" i="1"/>
  <c r="F12" i="1"/>
</calcChain>
</file>

<file path=xl/sharedStrings.xml><?xml version="1.0" encoding="utf-8"?>
<sst xmlns="http://schemas.openxmlformats.org/spreadsheetml/2006/main" count="49" uniqueCount="33">
  <si>
    <t>Tableau synthèse prévisionnel  liquidation PDV  Anderlecht</t>
  </si>
  <si>
    <t>Modif</t>
  </si>
  <si>
    <t>Avance 20% 2017</t>
  </si>
  <si>
    <t>TOTAL</t>
  </si>
  <si>
    <t>Projet 2.1</t>
  </si>
  <si>
    <t>Maison des résistances</t>
  </si>
  <si>
    <t>Projet 2.2</t>
  </si>
  <si>
    <t>Maison du Peuple</t>
  </si>
  <si>
    <t>Projet 3.1</t>
  </si>
  <si>
    <t>Lavoir Social</t>
  </si>
  <si>
    <t>Total</t>
  </si>
  <si>
    <t>Personnel</t>
  </si>
  <si>
    <t>Nom du projet</t>
  </si>
  <si>
    <t xml:space="preserve"> Objectif Opérationnel</t>
  </si>
  <si>
    <t>Objectif 2</t>
  </si>
  <si>
    <t>Objectif 3</t>
  </si>
  <si>
    <t>sous - total objectif 2</t>
  </si>
  <si>
    <t>sous - total objectif 3</t>
  </si>
  <si>
    <t>Fonctionnement</t>
  </si>
  <si>
    <t xml:space="preserve">programme </t>
  </si>
  <si>
    <t>Total projet</t>
  </si>
  <si>
    <t>Budget du projet 1.1</t>
  </si>
  <si>
    <t>Invest. Brique</t>
  </si>
  <si>
    <t>Invest. matériel</t>
  </si>
  <si>
    <t>Part PdV</t>
  </si>
  <si>
    <t>Commune</t>
  </si>
  <si>
    <t>Budget du projet 1.2</t>
  </si>
  <si>
    <t xml:space="preserve">PDV </t>
  </si>
  <si>
    <t xml:space="preserve">Commune </t>
  </si>
  <si>
    <r>
      <t xml:space="preserve">Dépense globales PDV- </t>
    </r>
    <r>
      <rPr>
        <b/>
        <sz val="11"/>
        <color rgb="FF0070C0"/>
        <rFont val="Calibri"/>
        <family val="2"/>
        <scheme val="minor"/>
      </rPr>
      <t xml:space="preserve">Uccle - </t>
    </r>
  </si>
  <si>
    <t>Synthèse</t>
  </si>
  <si>
    <t>Budget</t>
  </si>
  <si>
    <t>Répartition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</si>
</sst>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 Unicode MS"/>
      <family val="2"/>
    </font>
    <font>
      <sz val="8"/>
      <color theme="1"/>
      <name val="Arial Unicode MS"/>
      <family val="2"/>
    </font>
    <font>
      <sz val="8"/>
      <name val="Arial Unicode MS"/>
      <family val="2"/>
    </font>
    <font>
      <i/>
      <sz val="8"/>
      <name val="Arial Unicode MS"/>
      <family val="2"/>
    </font>
    <font>
      <i/>
      <sz val="8"/>
      <color theme="1"/>
      <name val="Arial Unicode MS"/>
      <family val="2"/>
    </font>
    <font>
      <b/>
      <sz val="8"/>
      <color theme="1"/>
      <name val="Arial Unicode MS"/>
      <family val="2"/>
    </font>
    <font>
      <b/>
      <sz val="11"/>
      <color rgb="FF0070C0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9" fontId="0" fillId="0" borderId="0" xfId="0" applyNumberFormat="1"/>
    <xf numFmtId="4" fontId="0" fillId="0" borderId="0" xfId="0" applyNumberFormat="1"/>
    <xf numFmtId="0" fontId="4" fillId="0" borderId="1" xfId="0" applyFont="1" applyBorder="1"/>
    <xf numFmtId="0" fontId="5" fillId="0" borderId="1" xfId="0" applyFont="1" applyBorder="1"/>
    <xf numFmtId="9" fontId="5" fillId="0" borderId="1" xfId="0" applyNumberFormat="1" applyFont="1" applyBorder="1"/>
    <xf numFmtId="4" fontId="4" fillId="0" borderId="1" xfId="0" applyNumberFormat="1" applyFont="1" applyBorder="1"/>
    <xf numFmtId="0" fontId="5" fillId="0" borderId="2" xfId="0" applyFont="1" applyBorder="1"/>
    <xf numFmtId="4" fontId="4" fillId="0" borderId="2" xfId="0" applyNumberFormat="1" applyFont="1" applyBorder="1"/>
    <xf numFmtId="4" fontId="5" fillId="0" borderId="1" xfId="0" applyNumberFormat="1" applyFont="1" applyBorder="1"/>
    <xf numFmtId="4" fontId="4" fillId="0" borderId="1" xfId="0" applyNumberFormat="1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4" fontId="4" fillId="0" borderId="8" xfId="0" applyNumberFormat="1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right"/>
    </xf>
    <xf numFmtId="0" fontId="4" fillId="0" borderId="3" xfId="0" applyFont="1" applyBorder="1"/>
    <xf numFmtId="4" fontId="7" fillId="0" borderId="3" xfId="0" applyNumberFormat="1" applyFont="1" applyBorder="1"/>
    <xf numFmtId="4" fontId="7" fillId="0" borderId="18" xfId="0" applyNumberFormat="1" applyFont="1" applyBorder="1"/>
    <xf numFmtId="0" fontId="3" fillId="0" borderId="14" xfId="0" applyFont="1" applyBorder="1"/>
    <xf numFmtId="0" fontId="4" fillId="0" borderId="15" xfId="0" applyFont="1" applyBorder="1"/>
    <xf numFmtId="4" fontId="8" fillId="0" borderId="15" xfId="0" applyNumberFormat="1" applyFont="1" applyBorder="1"/>
    <xf numFmtId="4" fontId="8" fillId="0" borderId="16" xfId="0" applyNumberFormat="1" applyFont="1" applyBorder="1"/>
    <xf numFmtId="0" fontId="5" fillId="0" borderId="12" xfId="0" applyFont="1" applyBorder="1"/>
    <xf numFmtId="4" fontId="4" fillId="0" borderId="13" xfId="0" applyNumberFormat="1" applyFont="1" applyBorder="1"/>
    <xf numFmtId="0" fontId="4" fillId="0" borderId="4" xfId="0" applyFont="1" applyBorder="1"/>
    <xf numFmtId="0" fontId="4" fillId="0" borderId="5" xfId="0" applyFont="1" applyBorder="1"/>
    <xf numFmtId="0" fontId="6" fillId="0" borderId="9" xfId="0" applyFont="1" applyBorder="1" applyAlignment="1">
      <alignment horizontal="right"/>
    </xf>
    <xf numFmtId="0" fontId="5" fillId="0" borderId="10" xfId="0" applyFont="1" applyBorder="1"/>
    <xf numFmtId="4" fontId="7" fillId="0" borderId="10" xfId="0" applyNumberFormat="1" applyFont="1" applyBorder="1"/>
    <xf numFmtId="4" fontId="7" fillId="0" borderId="11" xfId="0" applyNumberFormat="1" applyFont="1" applyBorder="1"/>
    <xf numFmtId="0" fontId="12" fillId="3" borderId="22" xfId="0" applyFont="1" applyFill="1" applyBorder="1" applyAlignment="1">
      <alignment horizontal="justify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164" fontId="11" fillId="3" borderId="25" xfId="0" applyNumberFormat="1" applyFont="1" applyFill="1" applyBorder="1" applyAlignment="1">
      <alignment horizontal="justify" vertical="center" wrapText="1"/>
    </xf>
    <xf numFmtId="164" fontId="12" fillId="0" borderId="26" xfId="0" applyNumberFormat="1" applyFont="1" applyBorder="1" applyAlignment="1">
      <alignment horizontal="right" vertical="center" wrapText="1"/>
    </xf>
    <xf numFmtId="164" fontId="12" fillId="0" borderId="27" xfId="0" applyNumberFormat="1" applyFont="1" applyBorder="1" applyAlignment="1">
      <alignment horizontal="right" vertical="center" wrapText="1"/>
    </xf>
    <xf numFmtId="164" fontId="11" fillId="4" borderId="27" xfId="0" applyNumberFormat="1" applyFont="1" applyFill="1" applyBorder="1" applyAlignment="1">
      <alignment horizontal="right" vertical="center" wrapText="1"/>
    </xf>
    <xf numFmtId="164" fontId="11" fillId="3" borderId="22" xfId="0" applyNumberFormat="1" applyFont="1" applyFill="1" applyBorder="1" applyAlignment="1">
      <alignment horizontal="justify" vertical="center" wrapText="1"/>
    </xf>
    <xf numFmtId="164" fontId="12" fillId="0" borderId="23" xfId="0" applyNumberFormat="1" applyFont="1" applyBorder="1" applyAlignment="1">
      <alignment horizontal="right" vertical="center" wrapText="1"/>
    </xf>
    <xf numFmtId="164" fontId="12" fillId="0" borderId="24" xfId="0" applyNumberFormat="1" applyFont="1" applyBorder="1" applyAlignment="1">
      <alignment horizontal="right" vertical="center" wrapText="1"/>
    </xf>
    <xf numFmtId="164" fontId="13" fillId="0" borderId="27" xfId="0" applyNumberFormat="1" applyFont="1" applyBorder="1" applyAlignment="1">
      <alignment horizontal="right" vertical="center" wrapText="1"/>
    </xf>
    <xf numFmtId="164" fontId="11" fillId="4" borderId="25" xfId="0" applyNumberFormat="1" applyFont="1" applyFill="1" applyBorder="1" applyAlignment="1">
      <alignment horizontal="left" vertical="center" wrapText="1"/>
    </xf>
    <xf numFmtId="164" fontId="11" fillId="4" borderId="26" xfId="0" applyNumberFormat="1" applyFont="1" applyFill="1" applyBorder="1" applyAlignment="1">
      <alignment horizontal="right" vertical="center" wrapText="1"/>
    </xf>
    <xf numFmtId="164" fontId="11" fillId="5" borderId="22" xfId="0" applyNumberFormat="1" applyFont="1" applyFill="1" applyBorder="1" applyAlignment="1">
      <alignment horizontal="left" vertical="center" wrapText="1"/>
    </xf>
    <xf numFmtId="164" fontId="12" fillId="5" borderId="23" xfId="0" applyNumberFormat="1" applyFont="1" applyFill="1" applyBorder="1" applyAlignment="1">
      <alignment horizontal="right" vertical="center" wrapText="1"/>
    </xf>
    <xf numFmtId="164" fontId="12" fillId="5" borderId="24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12" fillId="3" borderId="22" xfId="0" applyNumberFormat="1" applyFont="1" applyFill="1" applyBorder="1" applyAlignment="1">
      <alignment horizontal="justify" vertical="center" wrapText="1"/>
    </xf>
    <xf numFmtId="164" fontId="11" fillId="4" borderId="24" xfId="0" applyNumberFormat="1" applyFont="1" applyFill="1" applyBorder="1" applyAlignment="1">
      <alignment horizontal="center" vertical="center" wrapText="1"/>
    </xf>
    <xf numFmtId="164" fontId="12" fillId="5" borderId="27" xfId="0" applyNumberFormat="1" applyFont="1" applyFill="1" applyBorder="1" applyAlignment="1">
      <alignment horizontal="right" vertical="center" wrapText="1"/>
    </xf>
    <xf numFmtId="164" fontId="13" fillId="5" borderId="27" xfId="0" applyNumberFormat="1" applyFont="1" applyFill="1" applyBorder="1" applyAlignment="1">
      <alignment horizontal="right" vertical="center" wrapText="1"/>
    </xf>
    <xf numFmtId="164" fontId="12" fillId="0" borderId="28" xfId="0" applyNumberFormat="1" applyFont="1" applyFill="1" applyBorder="1" applyAlignment="1">
      <alignment horizontal="right" vertical="center" wrapText="1"/>
    </xf>
    <xf numFmtId="164" fontId="13" fillId="5" borderId="24" xfId="0" applyNumberFormat="1" applyFont="1" applyFill="1" applyBorder="1" applyAlignment="1">
      <alignment horizontal="right" vertical="center" wrapText="1"/>
    </xf>
    <xf numFmtId="164" fontId="14" fillId="4" borderId="27" xfId="0" applyNumberFormat="1" applyFont="1" applyFill="1" applyBorder="1" applyAlignment="1">
      <alignment horizontal="right" vertical="center" wrapText="1"/>
    </xf>
    <xf numFmtId="164" fontId="11" fillId="3" borderId="30" xfId="0" applyNumberFormat="1" applyFont="1" applyFill="1" applyBorder="1" applyAlignment="1">
      <alignment horizontal="justify" vertical="center" wrapText="1"/>
    </xf>
    <xf numFmtId="164" fontId="11" fillId="3" borderId="31" xfId="0" applyNumberFormat="1" applyFont="1" applyFill="1" applyBorder="1" applyAlignment="1">
      <alignment horizontal="justify" vertical="center" wrapText="1"/>
    </xf>
    <xf numFmtId="164" fontId="11" fillId="3" borderId="29" xfId="0" applyNumberFormat="1" applyFont="1" applyFill="1" applyBorder="1" applyAlignment="1">
      <alignment horizontal="justify" vertical="center" wrapText="1"/>
    </xf>
    <xf numFmtId="164" fontId="12" fillId="3" borderId="32" xfId="0" applyNumberFormat="1" applyFont="1" applyFill="1" applyBorder="1" applyAlignment="1">
      <alignment horizontal="justify" vertical="center" wrapText="1"/>
    </xf>
    <xf numFmtId="164" fontId="12" fillId="3" borderId="33" xfId="0" applyNumberFormat="1" applyFont="1" applyFill="1" applyBorder="1" applyAlignment="1">
      <alignment horizontal="justify" vertical="center" wrapText="1"/>
    </xf>
    <xf numFmtId="164" fontId="12" fillId="3" borderId="34" xfId="0" applyNumberFormat="1" applyFont="1" applyFill="1" applyBorder="1" applyAlignment="1">
      <alignment horizontal="justify" vertical="center" wrapText="1"/>
    </xf>
    <xf numFmtId="0" fontId="11" fillId="0" borderId="0" xfId="0" applyFont="1"/>
    <xf numFmtId="0" fontId="12" fillId="0" borderId="0" xfId="0" applyFont="1"/>
    <xf numFmtId="164" fontId="15" fillId="2" borderId="20" xfId="0" applyNumberFormat="1" applyFont="1" applyFill="1" applyBorder="1" applyAlignment="1">
      <alignment horizontal="center" vertical="center" wrapText="1"/>
    </xf>
    <xf numFmtId="164" fontId="15" fillId="2" borderId="19" xfId="0" applyNumberFormat="1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64" fontId="10" fillId="2" borderId="19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tabSelected="1" zoomScale="115" zoomScaleNormal="115" workbookViewId="0">
      <selection activeCell="I29" sqref="I29"/>
    </sheetView>
  </sheetViews>
  <sheetFormatPr baseColWidth="10" defaultColWidth="11.44140625" defaultRowHeight="14.4"/>
  <cols>
    <col min="1" max="1" width="12.6640625" customWidth="1"/>
    <col min="2" max="2" width="12.88671875" customWidth="1"/>
    <col min="3" max="3" width="8.6640625" customWidth="1"/>
    <col min="4" max="4" width="9.5546875" customWidth="1"/>
    <col min="5" max="5" width="12.5546875" customWidth="1"/>
    <col min="6" max="6" width="9.6640625" customWidth="1"/>
    <col min="7" max="7" width="11" customWidth="1"/>
    <col min="8" max="8" width="10.77734375" customWidth="1"/>
    <col min="9" max="9" width="11" customWidth="1"/>
    <col min="10" max="10" width="11.5546875" bestFit="1" customWidth="1"/>
    <col min="11" max="11" width="16.33203125" customWidth="1"/>
    <col min="13" max="13" width="16.33203125" customWidth="1"/>
    <col min="14" max="14" width="26.109375" customWidth="1"/>
  </cols>
  <sheetData>
    <row r="1" spans="1:10">
      <c r="A1" s="1" t="s">
        <v>29</v>
      </c>
    </row>
    <row r="3" spans="1:10" ht="15" thickBot="1"/>
    <row r="4" spans="1:10" ht="15.6" thickTop="1" thickBot="1">
      <c r="A4" s="71" t="s">
        <v>21</v>
      </c>
      <c r="B4" s="72"/>
      <c r="C4" s="72"/>
      <c r="D4" s="72"/>
      <c r="E4" s="72"/>
      <c r="F4" s="72"/>
      <c r="G4" s="72"/>
      <c r="H4" s="72"/>
      <c r="I4" s="72"/>
      <c r="J4" s="73"/>
    </row>
    <row r="5" spans="1:10" ht="15.6" thickTop="1" thickBot="1">
      <c r="A5" s="36"/>
      <c r="B5" s="37">
        <v>2021</v>
      </c>
      <c r="C5" s="38">
        <v>2022</v>
      </c>
      <c r="D5" s="38">
        <v>2023</v>
      </c>
      <c r="E5" s="38">
        <v>2024</v>
      </c>
      <c r="F5" s="38">
        <v>2025</v>
      </c>
      <c r="G5" s="38">
        <v>2026</v>
      </c>
      <c r="H5" s="38">
        <v>2027</v>
      </c>
      <c r="I5" s="38">
        <v>2028</v>
      </c>
      <c r="J5" s="39" t="s">
        <v>10</v>
      </c>
    </row>
    <row r="6" spans="1:10" ht="15" thickBot="1">
      <c r="A6" s="40" t="s">
        <v>11</v>
      </c>
      <c r="B6" s="41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3">
        <f t="shared" ref="J6:J10" si="0">SUM(B6:I6)</f>
        <v>0</v>
      </c>
    </row>
    <row r="7" spans="1:10" ht="15.6" thickTop="1" thickBot="1">
      <c r="A7" s="44" t="s">
        <v>18</v>
      </c>
      <c r="B7" s="45">
        <v>0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3">
        <f t="shared" si="0"/>
        <v>0</v>
      </c>
    </row>
    <row r="8" spans="1:10" ht="15" thickBot="1">
      <c r="A8" s="40" t="s">
        <v>22</v>
      </c>
      <c r="B8" s="41">
        <v>0</v>
      </c>
      <c r="C8" s="42">
        <v>0</v>
      </c>
      <c r="D8" s="42">
        <v>0</v>
      </c>
      <c r="E8" s="42">
        <v>0</v>
      </c>
      <c r="F8" s="42">
        <v>0</v>
      </c>
      <c r="G8" s="42">
        <v>283275</v>
      </c>
      <c r="H8" s="47">
        <v>294531.81</v>
      </c>
      <c r="I8" s="42">
        <v>0</v>
      </c>
      <c r="J8" s="43">
        <f t="shared" si="0"/>
        <v>577806.81000000006</v>
      </c>
    </row>
    <row r="9" spans="1:10" ht="15.6" thickTop="1" thickBot="1">
      <c r="A9" s="44" t="s">
        <v>23</v>
      </c>
      <c r="B9" s="45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3">
        <f t="shared" si="0"/>
        <v>0</v>
      </c>
    </row>
    <row r="10" spans="1:10" ht="15" thickBot="1">
      <c r="A10" s="48" t="s">
        <v>24</v>
      </c>
      <c r="B10" s="49">
        <f>SUM(B6:B9)</f>
        <v>0</v>
      </c>
      <c r="C10" s="49">
        <f t="shared" ref="C10:I10" si="1">SUM(C6:C9)</f>
        <v>0</v>
      </c>
      <c r="D10" s="49">
        <f t="shared" si="1"/>
        <v>0</v>
      </c>
      <c r="E10" s="49">
        <f t="shared" si="1"/>
        <v>0</v>
      </c>
      <c r="F10" s="49">
        <f t="shared" si="1"/>
        <v>0</v>
      </c>
      <c r="G10" s="49">
        <f t="shared" si="1"/>
        <v>283275</v>
      </c>
      <c r="H10" s="49">
        <f t="shared" si="1"/>
        <v>294531.81</v>
      </c>
      <c r="I10" s="49">
        <f t="shared" si="1"/>
        <v>0</v>
      </c>
      <c r="J10" s="43">
        <f t="shared" si="0"/>
        <v>577806.81000000006</v>
      </c>
    </row>
    <row r="11" spans="1:10" ht="15.6" thickTop="1" thickBot="1">
      <c r="A11" s="50" t="s">
        <v>25</v>
      </c>
      <c r="B11" s="51">
        <v>13278</v>
      </c>
      <c r="C11" s="52">
        <v>13277</v>
      </c>
      <c r="D11" s="52">
        <v>13552</v>
      </c>
      <c r="E11" s="52">
        <v>33941</v>
      </c>
      <c r="F11" s="52">
        <v>19432</v>
      </c>
      <c r="G11" s="58">
        <v>34977</v>
      </c>
      <c r="H11" s="52">
        <v>815242.47</v>
      </c>
      <c r="I11" s="59">
        <v>81462</v>
      </c>
      <c r="J11" s="43">
        <f>SUM(B11:I11)</f>
        <v>1025161.47</v>
      </c>
    </row>
    <row r="12" spans="1:10" ht="15" thickBot="1">
      <c r="A12" s="48" t="s">
        <v>20</v>
      </c>
      <c r="B12" s="49">
        <f>B10+B11</f>
        <v>13278</v>
      </c>
      <c r="C12" s="49">
        <f t="shared" ref="C12:J12" si="2">C10+C11</f>
        <v>13277</v>
      </c>
      <c r="D12" s="49">
        <f t="shared" si="2"/>
        <v>13552</v>
      </c>
      <c r="E12" s="49">
        <f t="shared" si="2"/>
        <v>33941</v>
      </c>
      <c r="F12" s="49">
        <f t="shared" si="2"/>
        <v>19432</v>
      </c>
      <c r="G12" s="49">
        <f t="shared" si="2"/>
        <v>318252</v>
      </c>
      <c r="H12" s="49">
        <f t="shared" si="2"/>
        <v>1109774.28</v>
      </c>
      <c r="I12" s="49">
        <f t="shared" si="2"/>
        <v>81462</v>
      </c>
      <c r="J12" s="49">
        <f t="shared" si="2"/>
        <v>1602968.28</v>
      </c>
    </row>
    <row r="13" spans="1:10" ht="15" thickTop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15" thickBot="1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pans="1:10" ht="15.6" thickTop="1" thickBot="1">
      <c r="A15" s="74" t="s">
        <v>26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15.6" thickTop="1" thickBot="1">
      <c r="A16" s="54"/>
      <c r="B16" s="37">
        <v>2021</v>
      </c>
      <c r="C16" s="38">
        <v>2022</v>
      </c>
      <c r="D16" s="38">
        <v>2023</v>
      </c>
      <c r="E16" s="38">
        <v>2024</v>
      </c>
      <c r="F16" s="38">
        <v>2025</v>
      </c>
      <c r="G16" s="38">
        <v>2026</v>
      </c>
      <c r="H16" s="38">
        <v>2027</v>
      </c>
      <c r="I16" s="38">
        <v>2028</v>
      </c>
      <c r="J16" s="55" t="s">
        <v>10</v>
      </c>
    </row>
    <row r="17" spans="1:10" ht="15" thickBot="1">
      <c r="A17" s="40" t="s">
        <v>11</v>
      </c>
      <c r="B17" s="41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3">
        <f t="shared" ref="J17:J20" si="3">SUM(B17:I17)</f>
        <v>0</v>
      </c>
    </row>
    <row r="18" spans="1:10" ht="15.6" thickTop="1" thickBot="1">
      <c r="A18" s="44" t="s">
        <v>18</v>
      </c>
      <c r="B18" s="45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3">
        <f t="shared" si="3"/>
        <v>0</v>
      </c>
    </row>
    <row r="19" spans="1:10" ht="15" thickBot="1">
      <c r="A19" s="40" t="s">
        <v>22</v>
      </c>
      <c r="B19" s="41">
        <v>0</v>
      </c>
      <c r="C19" s="42">
        <v>0</v>
      </c>
      <c r="D19" s="42">
        <v>0</v>
      </c>
      <c r="E19" s="42">
        <v>0</v>
      </c>
      <c r="F19" s="56">
        <v>0</v>
      </c>
      <c r="G19" s="56">
        <v>0</v>
      </c>
      <c r="H19" s="57">
        <v>0</v>
      </c>
      <c r="I19" s="42">
        <v>0</v>
      </c>
      <c r="J19" s="43">
        <f t="shared" si="3"/>
        <v>0</v>
      </c>
    </row>
    <row r="20" spans="1:10" ht="15.6" thickTop="1" thickBot="1">
      <c r="A20" s="44" t="s">
        <v>23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3">
        <f t="shared" si="3"/>
        <v>0</v>
      </c>
    </row>
    <row r="21" spans="1:10" ht="15" thickBot="1">
      <c r="A21" s="48" t="s">
        <v>24</v>
      </c>
      <c r="B21" s="49">
        <f>SUM(B17:B20)</f>
        <v>0</v>
      </c>
      <c r="C21" s="49">
        <f t="shared" ref="C21:I21" si="4">SUM(C17:C20)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 t="shared" si="4"/>
        <v>0</v>
      </c>
      <c r="H21" s="49">
        <f t="shared" si="4"/>
        <v>0</v>
      </c>
      <c r="I21" s="49">
        <f t="shared" si="4"/>
        <v>0</v>
      </c>
      <c r="J21" s="43">
        <f t="shared" ref="J21:J22" si="5">SUM(B21:I21)</f>
        <v>0</v>
      </c>
    </row>
    <row r="22" spans="1:10" ht="15.6" thickTop="1" thickBot="1">
      <c r="A22" s="50" t="s">
        <v>25</v>
      </c>
      <c r="B22" s="51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139177.72</v>
      </c>
      <c r="I22" s="46">
        <v>0</v>
      </c>
      <c r="J22" s="60">
        <f t="shared" si="5"/>
        <v>139177.72</v>
      </c>
    </row>
    <row r="23" spans="1:10" ht="15" thickBot="1">
      <c r="A23" s="48" t="s">
        <v>20</v>
      </c>
      <c r="B23" s="49">
        <f>B21+B22</f>
        <v>0</v>
      </c>
      <c r="C23" s="49">
        <f t="shared" ref="C23:I23" si="6">C21+C22</f>
        <v>0</v>
      </c>
      <c r="D23" s="49">
        <f t="shared" si="6"/>
        <v>0</v>
      </c>
      <c r="E23" s="49">
        <f t="shared" si="6"/>
        <v>0</v>
      </c>
      <c r="F23" s="49">
        <f t="shared" si="6"/>
        <v>0</v>
      </c>
      <c r="G23" s="49">
        <f t="shared" si="6"/>
        <v>0</v>
      </c>
      <c r="H23" s="49">
        <f t="shared" si="6"/>
        <v>139177.72</v>
      </c>
      <c r="I23" s="49">
        <f t="shared" si="6"/>
        <v>0</v>
      </c>
      <c r="J23" s="60">
        <f>SUM(B23:I23)</f>
        <v>139177.72</v>
      </c>
    </row>
    <row r="24" spans="1:10" ht="15" thickTop="1"/>
    <row r="25" spans="1:10" ht="15" thickBot="1">
      <c r="A25" s="67" t="s">
        <v>30</v>
      </c>
      <c r="B25" s="68"/>
      <c r="C25" s="68"/>
      <c r="D25" s="68"/>
      <c r="E25" s="68"/>
      <c r="F25" s="68"/>
    </row>
    <row r="26" spans="1:10" ht="21.6" thickTop="1" thickBot="1">
      <c r="A26" s="70" t="s">
        <v>32</v>
      </c>
      <c r="B26" s="69" t="s">
        <v>31</v>
      </c>
      <c r="D26" s="70" t="s">
        <v>32</v>
      </c>
      <c r="E26" s="69" t="s">
        <v>31</v>
      </c>
    </row>
    <row r="27" spans="1:10" ht="15.6" thickTop="1" thickBot="1">
      <c r="A27" s="62" t="s">
        <v>11</v>
      </c>
      <c r="B27" s="64">
        <f>J6+J17</f>
        <v>0</v>
      </c>
      <c r="D27" s="62" t="s">
        <v>27</v>
      </c>
      <c r="E27" s="64">
        <f>J10+J21</f>
        <v>577806.81000000006</v>
      </c>
    </row>
    <row r="28" spans="1:10" ht="15" thickBot="1">
      <c r="A28" s="63" t="s">
        <v>18</v>
      </c>
      <c r="B28" s="65">
        <f>J7+J18</f>
        <v>0</v>
      </c>
      <c r="D28" s="63" t="s">
        <v>28</v>
      </c>
      <c r="E28" s="65">
        <f>J11+J22</f>
        <v>1164339.19</v>
      </c>
    </row>
    <row r="29" spans="1:10" ht="15" thickBot="1">
      <c r="A29" s="61" t="s">
        <v>22</v>
      </c>
      <c r="B29" s="63">
        <f>J8+J19</f>
        <v>577806.81000000006</v>
      </c>
      <c r="D29" s="61" t="s">
        <v>10</v>
      </c>
      <c r="E29" s="63">
        <f>SUM(E27:E28)</f>
        <v>1742146</v>
      </c>
    </row>
    <row r="30" spans="1:10" ht="15" thickBot="1">
      <c r="A30" s="63" t="s">
        <v>23</v>
      </c>
      <c r="B30" s="66">
        <f>J9+J20</f>
        <v>0</v>
      </c>
    </row>
  </sheetData>
  <mergeCells count="2">
    <mergeCell ref="A4:J4"/>
    <mergeCell ref="A15:J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"/>
  <sheetViews>
    <sheetView workbookViewId="0">
      <selection activeCell="B6" sqref="B6"/>
    </sheetView>
  </sheetViews>
  <sheetFormatPr baseColWidth="10" defaultColWidth="11.44140625" defaultRowHeight="14.4"/>
  <cols>
    <col min="1" max="1" width="20" customWidth="1"/>
    <col min="2" max="2" width="17.6640625" bestFit="1" customWidth="1"/>
    <col min="3" max="3" width="15.6640625" customWidth="1"/>
    <col min="4" max="5" width="15.6640625" hidden="1" customWidth="1"/>
    <col min="6" max="11" width="12.6640625" customWidth="1"/>
  </cols>
  <sheetData>
    <row r="1" spans="1:11">
      <c r="A1" s="1" t="s">
        <v>0</v>
      </c>
      <c r="I1" s="2"/>
    </row>
    <row r="2" spans="1:11">
      <c r="I2" s="2"/>
    </row>
    <row r="3" spans="1:11">
      <c r="I3" s="3"/>
    </row>
    <row r="4" spans="1:11">
      <c r="A4" s="17" t="s">
        <v>13</v>
      </c>
      <c r="B4" s="18" t="s">
        <v>12</v>
      </c>
      <c r="C4" s="18" t="s">
        <v>19</v>
      </c>
      <c r="D4" s="18" t="s">
        <v>1</v>
      </c>
      <c r="E4" s="18" t="s">
        <v>2</v>
      </c>
      <c r="F4" s="18">
        <v>2017</v>
      </c>
      <c r="G4" s="18">
        <v>2018</v>
      </c>
      <c r="H4" s="18">
        <v>2019</v>
      </c>
      <c r="I4" s="18">
        <v>2020</v>
      </c>
      <c r="J4" s="18">
        <v>2021</v>
      </c>
      <c r="K4" s="19" t="s">
        <v>3</v>
      </c>
    </row>
    <row r="5" spans="1:11">
      <c r="A5" s="30" t="s">
        <v>14</v>
      </c>
      <c r="B5" s="31"/>
      <c r="C5" s="13"/>
      <c r="D5" s="13"/>
      <c r="E5" s="13"/>
      <c r="F5" s="13"/>
      <c r="G5" s="13"/>
      <c r="H5" s="13"/>
      <c r="I5" s="13"/>
      <c r="J5" s="13"/>
      <c r="K5" s="14"/>
    </row>
    <row r="6" spans="1:11">
      <c r="A6" s="15" t="s">
        <v>4</v>
      </c>
      <c r="B6" s="7" t="s">
        <v>5</v>
      </c>
      <c r="C6" s="8">
        <v>2760000</v>
      </c>
      <c r="D6" s="8"/>
      <c r="E6" s="8">
        <f>+C6*20%</f>
        <v>552000</v>
      </c>
      <c r="F6" s="8">
        <f>+E6</f>
        <v>552000</v>
      </c>
      <c r="G6" s="8">
        <v>30000</v>
      </c>
      <c r="H6" s="8">
        <v>610000</v>
      </c>
      <c r="I6" s="8">
        <v>160000</v>
      </c>
      <c r="J6" s="11">
        <v>1408000</v>
      </c>
      <c r="K6" s="16">
        <f>+E6+G6+H6+I6+J6</f>
        <v>2760000</v>
      </c>
    </row>
    <row r="7" spans="1:11">
      <c r="A7" s="15" t="s">
        <v>6</v>
      </c>
      <c r="B7" s="6" t="s">
        <v>7</v>
      </c>
      <c r="C7" s="8">
        <v>2475000</v>
      </c>
      <c r="D7" s="8"/>
      <c r="E7" s="8">
        <f>+C7*20%</f>
        <v>495000</v>
      </c>
      <c r="F7" s="8">
        <f>+E7</f>
        <v>495000</v>
      </c>
      <c r="G7" s="8">
        <v>50000</v>
      </c>
      <c r="H7" s="8">
        <v>1800000</v>
      </c>
      <c r="I7" s="8">
        <v>100000</v>
      </c>
      <c r="J7" s="8">
        <v>30000</v>
      </c>
      <c r="K7" s="16">
        <f>+E7+G7+H7+I7+J7</f>
        <v>2475000</v>
      </c>
    </row>
    <row r="8" spans="1:11">
      <c r="A8" s="32" t="s">
        <v>16</v>
      </c>
      <c r="B8" s="33"/>
      <c r="C8" s="34">
        <f>+C6+C7</f>
        <v>5235000</v>
      </c>
      <c r="D8" s="34">
        <f t="shared" ref="D8:K8" si="0">+D6+D7</f>
        <v>0</v>
      </c>
      <c r="E8" s="34">
        <f t="shared" si="0"/>
        <v>1047000</v>
      </c>
      <c r="F8" s="34">
        <f t="shared" si="0"/>
        <v>1047000</v>
      </c>
      <c r="G8" s="34">
        <f t="shared" si="0"/>
        <v>80000</v>
      </c>
      <c r="H8" s="34">
        <f t="shared" si="0"/>
        <v>2410000</v>
      </c>
      <c r="I8" s="34">
        <f t="shared" si="0"/>
        <v>260000</v>
      </c>
      <c r="J8" s="34">
        <f t="shared" si="0"/>
        <v>1438000</v>
      </c>
      <c r="K8" s="35">
        <f t="shared" si="0"/>
        <v>5235000</v>
      </c>
    </row>
    <row r="9" spans="1:11">
      <c r="A9" s="28" t="s">
        <v>15</v>
      </c>
      <c r="B9" s="9"/>
      <c r="C9" s="10"/>
      <c r="D9" s="10"/>
      <c r="E9" s="10"/>
      <c r="F9" s="10"/>
      <c r="G9" s="10"/>
      <c r="H9" s="10"/>
      <c r="I9" s="10"/>
      <c r="J9" s="10"/>
      <c r="K9" s="29"/>
    </row>
    <row r="10" spans="1:11">
      <c r="A10" s="15" t="s">
        <v>8</v>
      </c>
      <c r="B10" s="6" t="s">
        <v>9</v>
      </c>
      <c r="C10" s="8">
        <v>724547.54</v>
      </c>
      <c r="D10" s="8"/>
      <c r="E10" s="8">
        <f>+C10*20%</f>
        <v>144909.508</v>
      </c>
      <c r="F10" s="12">
        <f>+E10</f>
        <v>144909.508</v>
      </c>
      <c r="G10" s="12">
        <v>30000</v>
      </c>
      <c r="H10" s="12">
        <v>296000</v>
      </c>
      <c r="I10" s="12">
        <v>253638.03</v>
      </c>
      <c r="J10" s="5"/>
      <c r="K10" s="16">
        <f>+E10+G10+H10+I10+J10</f>
        <v>724547.53800000006</v>
      </c>
    </row>
    <row r="11" spans="1:11">
      <c r="A11" s="20" t="s">
        <v>17</v>
      </c>
      <c r="B11" s="21"/>
      <c r="C11" s="22">
        <f>+C10</f>
        <v>724547.54</v>
      </c>
      <c r="D11" s="22">
        <f t="shared" ref="D11:K11" si="1">+D10</f>
        <v>0</v>
      </c>
      <c r="E11" s="22">
        <f t="shared" si="1"/>
        <v>144909.508</v>
      </c>
      <c r="F11" s="22">
        <f t="shared" si="1"/>
        <v>144909.508</v>
      </c>
      <c r="G11" s="22">
        <f t="shared" si="1"/>
        <v>30000</v>
      </c>
      <c r="H11" s="22">
        <f t="shared" si="1"/>
        <v>296000</v>
      </c>
      <c r="I11" s="22">
        <f t="shared" si="1"/>
        <v>253638.03</v>
      </c>
      <c r="J11" s="22"/>
      <c r="K11" s="23">
        <f t="shared" si="1"/>
        <v>724547.53800000006</v>
      </c>
    </row>
    <row r="12" spans="1:11">
      <c r="A12" s="24" t="s">
        <v>10</v>
      </c>
      <c r="B12" s="25"/>
      <c r="C12" s="26">
        <f>+C8+C10</f>
        <v>5959547.54</v>
      </c>
      <c r="D12" s="26">
        <f t="shared" ref="D12:K12" si="2">+D8+D10</f>
        <v>0</v>
      </c>
      <c r="E12" s="26">
        <f t="shared" si="2"/>
        <v>1191909.5079999999</v>
      </c>
      <c r="F12" s="26">
        <f t="shared" si="2"/>
        <v>1191909.5079999999</v>
      </c>
      <c r="G12" s="26">
        <f t="shared" si="2"/>
        <v>110000</v>
      </c>
      <c r="H12" s="26">
        <f t="shared" si="2"/>
        <v>2706000</v>
      </c>
      <c r="I12" s="26">
        <f t="shared" si="2"/>
        <v>513638.03</v>
      </c>
      <c r="J12" s="26">
        <f t="shared" si="2"/>
        <v>1438000</v>
      </c>
      <c r="K12" s="27">
        <f t="shared" si="2"/>
        <v>5959547.5379999997</v>
      </c>
    </row>
    <row r="14" spans="1:11">
      <c r="H14" s="4"/>
    </row>
    <row r="15" spans="1:11">
      <c r="H15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C9C8EC541C84C9934CCDD11A71C6D" ma:contentTypeVersion="12" ma:contentTypeDescription="Crée un document." ma:contentTypeScope="" ma:versionID="8aac60b784ee80e95acf1200a02b466e">
  <xsd:schema xmlns:xsd="http://www.w3.org/2001/XMLSchema" xmlns:xs="http://www.w3.org/2001/XMLSchema" xmlns:p="http://schemas.microsoft.com/office/2006/metadata/properties" xmlns:ns2="ac2a1491-b51f-4fb9-8eed-484faeb724e6" xmlns:ns3="0d916f63-aec3-470e-8831-a1ff1f38b313" targetNamespace="http://schemas.microsoft.com/office/2006/metadata/properties" ma:root="true" ma:fieldsID="79486a9887e62adde29190c297ed0f45" ns2:_="" ns3:_="">
    <xsd:import namespace="ac2a1491-b51f-4fb9-8eed-484faeb724e6"/>
    <xsd:import namespace="0d916f63-aec3-470e-8831-a1ff1f38b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a1491-b51f-4fb9-8eed-484faeb72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b4fc9d8-4944-4fd6-9510-f16de1615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16f63-aec3-470e-8831-a1ff1f38b3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062921-4bea-4e6e-abe5-e5976f6e8342}" ma:internalName="TaxCatchAll" ma:showField="CatchAllData" ma:web="0d916f63-aec3-470e-8831-a1ff1f38b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2a1491-b51f-4fb9-8eed-484faeb724e6">
      <Terms xmlns="http://schemas.microsoft.com/office/infopath/2007/PartnerControls"/>
    </lcf76f155ced4ddcb4097134ff3c332f>
    <TaxCatchAll xmlns="0d916f63-aec3-470e-8831-a1ff1f38b313" xsi:nil="true"/>
  </documentManagement>
</p:properties>
</file>

<file path=customXml/itemProps1.xml><?xml version="1.0" encoding="utf-8"?>
<ds:datastoreItem xmlns:ds="http://schemas.openxmlformats.org/officeDocument/2006/customXml" ds:itemID="{330E69A3-01A3-49E0-8BA4-A1DEE32F20B3}"/>
</file>

<file path=customXml/itemProps2.xml><?xml version="1.0" encoding="utf-8"?>
<ds:datastoreItem xmlns:ds="http://schemas.openxmlformats.org/officeDocument/2006/customXml" ds:itemID="{327D2300-A297-49BF-938D-49DEC4CE002B}"/>
</file>

<file path=customXml/itemProps3.xml><?xml version="1.0" encoding="utf-8"?>
<ds:datastoreItem xmlns:ds="http://schemas.openxmlformats.org/officeDocument/2006/customXml" ds:itemID="{F2D31723-C039-4D3B-B396-6E19995D0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 Globales</vt:lpstr>
      <vt:lpstr>4,6,2 liq</vt:lpstr>
    </vt:vector>
  </TitlesOfParts>
  <Company>MRBC-MBHG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Murielle Rasquin</dc:creator>
  <cp:lastModifiedBy>LIDOINE Elise</cp:lastModifiedBy>
  <cp:lastPrinted>2025-11-21T12:10:18Z</cp:lastPrinted>
  <dcterms:created xsi:type="dcterms:W3CDTF">2017-05-05T07:30:22Z</dcterms:created>
  <dcterms:modified xsi:type="dcterms:W3CDTF">2026-04-10T15:27:58Z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0x010100316C9C8EC541C84C9934CCDD11A71C6D</vt:lpwstr>
  </property>
</Properties>
</file>