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OperationRevitalisationUrbaine\03. PDV Axe 1 (ii - ia)\PdV - Axe 1\-- Projet Formulaire commune\"/>
    </mc:Choice>
  </mc:AlternateContent>
  <xr:revisionPtr revIDLastSave="0" documentId="10_ncr:100000_{74070C45-46C3-426E-A249-C9292EA57223}" xr6:coauthVersionLast="31" xr6:coauthVersionMax="31" xr10:uidLastSave="{00000000-0000-0000-0000-000000000000}"/>
  <bookViews>
    <workbookView xWindow="96" yWindow="2568" windowWidth="19116" windowHeight="4848" xr2:uid="{00000000-000D-0000-FFFF-FFFF00000000}"/>
  </bookViews>
  <sheets>
    <sheet name="P1" sheetId="12" r:id="rId1"/>
    <sheet name="Règlementation" sheetId="13" r:id="rId2"/>
    <sheet name="Contact" sheetId="14" r:id="rId3"/>
    <sheet name="P3" sheetId="7" state="veryHidden" r:id="rId4"/>
    <sheet name="P4" sheetId="8" state="veryHidden" r:id="rId5"/>
    <sheet name="Budget" sheetId="9" state="veryHidden" r:id="rId6"/>
    <sheet name="Projet" sheetId="11" state="veryHidden" r:id="rId7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8" l="1"/>
  <c r="C8" i="8"/>
  <c r="C6" i="8"/>
  <c r="C9" i="8" s="1"/>
  <c r="E6" i="8" l="1"/>
  <c r="G3" i="9" l="1"/>
  <c r="D3" i="9"/>
  <c r="E7" i="9"/>
  <c r="G7" i="9" s="1"/>
  <c r="E6" i="9"/>
  <c r="G6" i="9" s="1"/>
  <c r="E9" i="8" l="1"/>
  <c r="E7" i="8"/>
  <c r="E8" i="8"/>
  <c r="H8" i="7" l="1"/>
  <c r="H7" i="7"/>
  <c r="D10" i="7"/>
  <c r="D22" i="7"/>
  <c r="E19" i="7"/>
  <c r="D23" i="7" l="1"/>
  <c r="G19" i="7"/>
  <c r="I19" i="7" s="1"/>
  <c r="G16" i="7"/>
  <c r="G18" i="7"/>
  <c r="I18" i="7" s="1"/>
  <c r="G17" i="7"/>
  <c r="I17" i="7" s="1"/>
  <c r="E18" i="7"/>
  <c r="F19" i="7"/>
  <c r="E17" i="7"/>
  <c r="B9" i="8"/>
  <c r="G9" i="8" s="1"/>
  <c r="E16" i="7"/>
  <c r="F16" i="7" s="1"/>
  <c r="H16" i="7" l="1"/>
  <c r="I16" i="7"/>
  <c r="B7" i="8"/>
  <c r="G7" i="8" s="1"/>
  <c r="F17" i="7"/>
  <c r="E22" i="7"/>
  <c r="B6" i="8"/>
  <c r="F6" i="7"/>
  <c r="F18" i="7"/>
  <c r="B8" i="8"/>
  <c r="G8" i="8" s="1"/>
  <c r="H17" i="7"/>
  <c r="H18" i="7"/>
  <c r="H19" i="7"/>
  <c r="G8" i="7" l="1"/>
  <c r="G7" i="7"/>
  <c r="G6" i="7"/>
  <c r="B12" i="8"/>
  <c r="G6" i="8"/>
  <c r="K18" i="7"/>
  <c r="K19" i="7"/>
  <c r="K17" i="7"/>
  <c r="K16" i="7"/>
  <c r="I6" i="8" s="1"/>
  <c r="H22" i="7"/>
  <c r="K6" i="8" l="1"/>
  <c r="H25" i="7"/>
  <c r="H23" i="7"/>
  <c r="L18" i="7"/>
  <c r="I8" i="8"/>
  <c r="K8" i="8" s="1"/>
  <c r="I7" i="8"/>
  <c r="K7" i="8" s="1"/>
  <c r="L17" i="7"/>
  <c r="L19" i="7"/>
  <c r="L22" i="7" s="1"/>
  <c r="I9" i="8"/>
  <c r="K9" i="8" s="1"/>
  <c r="G12" i="8"/>
  <c r="L16" i="7"/>
  <c r="K22" i="7"/>
  <c r="I22" i="7"/>
  <c r="I25" i="7" s="1"/>
  <c r="I23" i="7" l="1"/>
  <c r="K25" i="7"/>
  <c r="K23" i="7"/>
  <c r="B18" i="8"/>
  <c r="E18" i="8" s="1"/>
  <c r="B20" i="8"/>
  <c r="E20" i="8" s="1"/>
  <c r="B19" i="8"/>
  <c r="E19" i="8" s="1"/>
  <c r="I12" i="8"/>
  <c r="B17" i="8"/>
  <c r="K12" i="8"/>
  <c r="F19" i="8" l="1"/>
  <c r="I19" i="8" s="1"/>
  <c r="F20" i="8"/>
  <c r="I20" i="8" s="1"/>
  <c r="F18" i="8"/>
  <c r="I18" i="8" s="1"/>
  <c r="E17" i="8"/>
  <c r="B23" i="8"/>
  <c r="F17" i="8" l="1"/>
  <c r="E23" i="8"/>
  <c r="I17" i="8" l="1"/>
  <c r="F23" i="8"/>
  <c r="I23" i="8" s="1"/>
  <c r="B18" i="9" s="1"/>
  <c r="E19" i="9" s="1"/>
  <c r="D18" i="9" l="1"/>
  <c r="D26" i="9" s="1"/>
  <c r="E26" i="9" s="1"/>
  <c r="F20" i="9"/>
  <c r="F26" i="9" l="1"/>
  <c r="G26" i="9" s="1"/>
  <c r="H26" i="9" s="1"/>
  <c r="I26" i="9" s="1"/>
  <c r="B19" i="9"/>
  <c r="B20" i="9" s="1"/>
  <c r="B21" i="9" s="1"/>
  <c r="B22" i="9" s="1"/>
  <c r="B23" i="9" s="1"/>
  <c r="B24" i="9" s="1"/>
</calcChain>
</file>

<file path=xl/sharedStrings.xml><?xml version="1.0" encoding="utf-8"?>
<sst xmlns="http://schemas.openxmlformats.org/spreadsheetml/2006/main" count="253" uniqueCount="195">
  <si>
    <t>1/ Etapes de la vérification de la complétude du dossier</t>
  </si>
  <si>
    <t>Date introduction du dossier</t>
  </si>
  <si>
    <t>Le dossier est-il complet</t>
  </si>
  <si>
    <t>Oui</t>
  </si>
  <si>
    <t>Non</t>
  </si>
  <si>
    <t>Date introduction de compléments au dossier</t>
  </si>
  <si>
    <t>Le dossier corrigé est-il complet</t>
  </si>
  <si>
    <t xml:space="preserve">Dossier introduit par </t>
  </si>
  <si>
    <t>Commune</t>
  </si>
  <si>
    <t>Cpas</t>
  </si>
  <si>
    <t xml:space="preserve">Le bien immeuble appartient à </t>
  </si>
  <si>
    <t>Détails des frais non-éligibles</t>
  </si>
  <si>
    <t>m²</t>
  </si>
  <si>
    <t>Total</t>
  </si>
  <si>
    <t>Affectations</t>
  </si>
  <si>
    <t>2/ caves - parkings couverts</t>
  </si>
  <si>
    <t>4/ commerces</t>
  </si>
  <si>
    <t>1/ logements</t>
  </si>
  <si>
    <t>3/ abords - parking non couverts</t>
  </si>
  <si>
    <t xml:space="preserve">A/ Demande de la commune / du cpas </t>
  </si>
  <si>
    <t>coûts htva</t>
  </si>
  <si>
    <t>Travaux</t>
  </si>
  <si>
    <t xml:space="preserve">B/ Demande de la commune / du cpas par affectation </t>
  </si>
  <si>
    <t>prorata étude htva</t>
  </si>
  <si>
    <t>coût au m² htva</t>
  </si>
  <si>
    <t>2/ caves,…</t>
  </si>
  <si>
    <t>3/ abords,…</t>
  </si>
  <si>
    <t>4/ commerces,…</t>
  </si>
  <si>
    <t>m² éligibles</t>
  </si>
  <si>
    <t>dépenses htva version commune</t>
  </si>
  <si>
    <t>Taux subvention applicable</t>
  </si>
  <si>
    <t>Montant de la subvention</t>
  </si>
  <si>
    <t>Commune de</t>
  </si>
  <si>
    <t xml:space="preserve">dossier sis </t>
  </si>
  <si>
    <t>4/ commerces &amp; productifs</t>
  </si>
  <si>
    <t>tvac</t>
  </si>
  <si>
    <t>%</t>
  </si>
  <si>
    <t>coût au m² indéxé*</t>
  </si>
  <si>
    <t>2/ taux tva des commerces à plafonner au taux de 6%</t>
  </si>
  <si>
    <t>4/frais d'assurance</t>
  </si>
  <si>
    <t>2/ tva sur frais d'étude (art 3, 3e al AGRBC PdV</t>
  </si>
  <si>
    <t>1/ frais imprévus</t>
  </si>
  <si>
    <t>%des travaux</t>
  </si>
  <si>
    <t>prorata honoraires htva</t>
  </si>
  <si>
    <t>* Biffer la mention inutile</t>
  </si>
  <si>
    <t>Montant travaux htva</t>
  </si>
  <si>
    <t>moyenne</t>
  </si>
  <si>
    <t>Total htva subventionnable</t>
  </si>
  <si>
    <t>Montant htva à prendre en considération**</t>
  </si>
  <si>
    <t>Montant TVAC à prendre en considératio</t>
  </si>
  <si>
    <t>Montant tva 6%</t>
  </si>
  <si>
    <t>C/calcul de la subvention</t>
  </si>
  <si>
    <t>% frais par affectation</t>
  </si>
  <si>
    <t>Personne de contact:</t>
  </si>
  <si>
    <t>3/ abords/terrasse - parking non couverts</t>
  </si>
  <si>
    <t>Maximum HTVA (€/m²)</t>
  </si>
  <si>
    <t>Proposition PEB l'étude de faissabilité ou de faisabilité intégrée</t>
  </si>
  <si>
    <t>date</t>
  </si>
  <si>
    <t>Organisme</t>
  </si>
  <si>
    <t>AB</t>
  </si>
  <si>
    <t>lib.</t>
  </si>
  <si>
    <t>SC</t>
  </si>
  <si>
    <t>Budget (incl trf)</t>
  </si>
  <si>
    <t>Exécution (SAP)</t>
  </si>
  <si>
    <t>crédit disponible</t>
  </si>
  <si>
    <t>DRU</t>
  </si>
  <si>
    <t>27.006.28.05 6352</t>
  </si>
  <si>
    <t>b</t>
  </si>
  <si>
    <t>c</t>
  </si>
  <si>
    <t>e</t>
  </si>
  <si>
    <t>f</t>
  </si>
  <si>
    <t>Année</t>
  </si>
  <si>
    <t xml:space="preserve">Total crédits d’engagement </t>
  </si>
  <si>
    <t xml:space="preserve">Année de liquidation </t>
  </si>
  <si>
    <t>n-1</t>
  </si>
  <si>
    <t>n</t>
  </si>
  <si>
    <t>n+1</t>
  </si>
  <si>
    <t>n+2</t>
  </si>
  <si>
    <t>n+3</t>
  </si>
  <si>
    <t>n+4</t>
  </si>
  <si>
    <t>n+5</t>
  </si>
  <si>
    <t>n+6</t>
  </si>
  <si>
    <t>n+7</t>
  </si>
  <si>
    <t>Total  crédits de liquidation :</t>
  </si>
  <si>
    <t>signature de l'acte authentique</t>
  </si>
  <si>
    <t>approbation du décompte finale</t>
  </si>
  <si>
    <t>Solde</t>
  </si>
  <si>
    <t>Décision d'approbation de l'opération par le gouvernement</t>
  </si>
  <si>
    <t>suivant les états d'avancements approuvés</t>
  </si>
  <si>
    <t>au terme de l'exécution ou de la mise en œuvre sur base des justificatifs finaux.</t>
  </si>
  <si>
    <t xml:space="preserve">solde </t>
  </si>
  <si>
    <t>1 ° Bien à l'abandon ou inoccupés</t>
  </si>
  <si>
    <t>2° Rénovation, réhabilitation ou démolition de bien immeuble insalubre ou inadapté</t>
  </si>
  <si>
    <t>3° Mesures d'intervention rapide contre les dégradations de l'espace publique.</t>
  </si>
  <si>
    <t>Bruxelles</t>
  </si>
  <si>
    <t>Rue de Laeken 150</t>
  </si>
  <si>
    <t>Date d'envoi du dossier</t>
  </si>
  <si>
    <t>Impact Budgétaire</t>
  </si>
  <si>
    <t>Solde (10%)</t>
  </si>
  <si>
    <t>signature du compromi d'acquisition ou de sonstitution des droits réels ou pronondé du jugement provisoire autorisant l'expropriatio.</t>
  </si>
  <si>
    <t>Type d'opération*:</t>
  </si>
  <si>
    <t xml:space="preserve">Taux subvention applicable: Art 18 Le montant de la subvention… équivaut à 85 % du montant total du devis estimatif .. Ou si celui-ci est inférieur, du montant total effectif des actes éligibles lors du décompte final. </t>
  </si>
  <si>
    <t>Travaux lourds</t>
  </si>
  <si>
    <t>Travaux légers</t>
  </si>
  <si>
    <t>2.2/ Calcul des coûts éligibles sur base des m² par affectation*</t>
  </si>
  <si>
    <t>** soit le montant le plus faible entre : "Total htva subventionnable" et "dépenses htva version commune"</t>
  </si>
  <si>
    <t>Date de délibération des autorités compétentes</t>
  </si>
  <si>
    <t>*</t>
  </si>
  <si>
    <t>Notification à l'attributaire du marché des travaux et de services</t>
  </si>
  <si>
    <t>1°</t>
  </si>
  <si>
    <t>***</t>
  </si>
  <si>
    <t xml:space="preserve">Stade Projet </t>
  </si>
  <si>
    <t>Montant des actes éligibles (AGRBC Art 3)</t>
  </si>
  <si>
    <t>Frais d'étude (HTVA)</t>
  </si>
  <si>
    <t>Honoraires architectes (HTVA)</t>
  </si>
  <si>
    <t>* Indexe ABEX</t>
  </si>
  <si>
    <t>2°</t>
  </si>
  <si>
    <t>(ORU art 54, al 1er, 3°)</t>
  </si>
  <si>
    <t>Une note décrivant la mesure d'intervention envisagée</t>
  </si>
  <si>
    <t>Un descriptif du personnel technique financé par cette opération</t>
  </si>
  <si>
    <t>Documents de marchés de services et de fournitures</t>
  </si>
  <si>
    <t>AGRBC Art.5 § 1</t>
  </si>
  <si>
    <t>Délibération des autorités compétentes approuvant le projet de cahier des charges et fixant les conditions et mode de passation des marchés</t>
  </si>
  <si>
    <t>Cahier des charges</t>
  </si>
  <si>
    <t>en cas de procédure restreinte ou négociée la Liste des oumissionnaires à consulter</t>
  </si>
  <si>
    <t>3°</t>
  </si>
  <si>
    <t xml:space="preserve">Dossier d'attribution pour chaques marché publics de travaux </t>
  </si>
  <si>
    <t>ARRBC art 5-</t>
  </si>
  <si>
    <t>ARRBC Art 19</t>
  </si>
  <si>
    <t>AGRBC Art 20</t>
  </si>
  <si>
    <t>Solde (50%)</t>
  </si>
  <si>
    <t>3 ° intervention rapide contre les dégradations de l'espace public</t>
  </si>
  <si>
    <t>Biffer ou effacer la mention inutile</t>
  </si>
  <si>
    <t>1/ Dossier</t>
  </si>
  <si>
    <t xml:space="preserve">Art 16 AGRBC </t>
  </si>
  <si>
    <t xml:space="preserve">Logement </t>
  </si>
  <si>
    <t xml:space="preserve">Constrcution logement </t>
  </si>
  <si>
    <t>Rénovation/ construction Equipement</t>
  </si>
  <si>
    <t>€/m² actes éligibles</t>
  </si>
  <si>
    <t>Quel est le type de travaux?</t>
  </si>
  <si>
    <t>calcul de la subvention</t>
  </si>
  <si>
    <t>A retravailler suivant information nécessaire dans rapport au gouvernement</t>
  </si>
  <si>
    <t>Un message erreur apparaît si la somme du tableau A et différente du tableau B</t>
  </si>
  <si>
    <t>remarque</t>
  </si>
  <si>
    <t>pour une répartition des budgets par affectation, 2 solutions</t>
  </si>
  <si>
    <t>1/ laisser le choix à la commune (utilisé ici)</t>
  </si>
  <si>
    <t xml:space="preserve">2/ fractionner les m² (100 % logement, 50% caves, 25% terrasses) </t>
  </si>
  <si>
    <t>Seules les cases en jaune sont a compléter</t>
  </si>
  <si>
    <t>4°,  a)</t>
  </si>
  <si>
    <t>4°, b)</t>
  </si>
  <si>
    <t>4°, c)</t>
  </si>
  <si>
    <t>4°, d)</t>
  </si>
  <si>
    <t>POLITIQUE  DE LA VILLE PAR L'AMENAGEMENT DU TERRITOIRE</t>
  </si>
  <si>
    <t xml:space="preserve">FORMULAIRE D'AIDE A LA CONSTITUTION D'UNE DEMANDE DE SUBVENTION POUR </t>
  </si>
  <si>
    <t>les mesures d'intervention rapides contre les dégradations de l'espace public</t>
  </si>
  <si>
    <t>Dossier introduit par :</t>
  </si>
  <si>
    <t xml:space="preserve">Dossier sis </t>
  </si>
  <si>
    <t>2/ Documents à introduire</t>
  </si>
  <si>
    <t>La délibération des autorités compétentes approuvant la mesure d'intervention
et sollicitant la subvention régionale</t>
  </si>
  <si>
    <t>Le devis estimatif des travaux liés à la mesure d'intervention</t>
  </si>
  <si>
    <t>quid art 6 AGRBC PDV</t>
  </si>
  <si>
    <t>Où trouver les bases règlementaires ?</t>
  </si>
  <si>
    <t>·         Ordonnance de revitalisation urbaine du 6/10/2016 (Moniteur belge 18/10/2016): outre les dispositions communes aux art. 7 à 18, Art. 51 à 53 et Art. 54 à 59</t>
  </si>
  <si>
    <t>·         Arrêté du Gouvernement relatif à la Politique de la Ville du 19/01/2017 Art. 1 à 13 et Art. 14 à 22</t>
  </si>
  <si>
    <t>https://quartiers.brussels/3/  -&gt; règlementation</t>
  </si>
  <si>
    <t>Où trouver les présentations ?</t>
  </si>
  <si>
    <t>https://quartiers.brussels/3/ -&gt; Présentation Politique de la ville (axe 1) (à droite)</t>
  </si>
  <si>
    <t>https://cloud.urban.brussels/index.php/s/bd3yPd67gT8f9J5#pdfviewer</t>
  </si>
  <si>
    <r>
      <t>Où et comment envoyer le formulaire ?</t>
    </r>
    <r>
      <rPr>
        <i/>
        <sz val="12"/>
        <color theme="1"/>
        <rFont val="Calibri"/>
        <family val="2"/>
        <scheme val="minor"/>
      </rPr>
      <t xml:space="preserve"> &gt; </t>
    </r>
    <r>
      <rPr>
        <sz val="12"/>
        <color theme="1"/>
        <rFont val="Calibri"/>
        <family val="2"/>
        <scheme val="minor"/>
      </rPr>
      <t>en version papier à l’adresse :</t>
    </r>
  </si>
  <si>
    <t>-</t>
  </si>
  <si>
    <t>Direction de la Rénovation Urbaine</t>
  </si>
  <si>
    <t>Directie Stadsvernieuwing</t>
  </si>
  <si>
    <t>Politique de la ville Axe 1</t>
  </si>
  <si>
    <t>Stadsbeleid Pijler 1</t>
  </si>
  <si>
    <t>Mont des Arts 10-13</t>
  </si>
  <si>
    <t>Kunstberg 10-13</t>
  </si>
  <si>
    <t xml:space="preserve">Bruxelles 1000 </t>
  </si>
  <si>
    <t>1000 Brussel</t>
  </si>
  <si>
    <t>Qui contacter pour des questions sur la Politique de la ville Axe 1 ?</t>
  </si>
  <si>
    <t>Thierno Diouf - coordinateur</t>
  </si>
  <si>
    <t>Philippe Piéreuse - directeur</t>
  </si>
  <si>
    <t>tdiouf@urban.brussels</t>
  </si>
  <si>
    <t>ppiereuse@urban.brussels</t>
  </si>
  <si>
    <t>02/432.85.37</t>
  </si>
  <si>
    <t>02/432.85.04</t>
  </si>
  <si>
    <t>Qui contacter en cas de problème et/ou remarques par rapport au formulaire ?</t>
  </si>
  <si>
    <t>Thierno Diouf</t>
  </si>
  <si>
    <t xml:space="preserve">ou </t>
  </si>
  <si>
    <t>Aurélie Schubert</t>
  </si>
  <si>
    <t>aschubert@urban.brussels</t>
  </si>
  <si>
    <t>02/432.83.32</t>
  </si>
  <si>
    <t>OORU Art 56</t>
  </si>
  <si>
    <t>une note d’intention relative au projet envisagé et à sa gestion future</t>
  </si>
  <si>
    <t>CPAS</t>
  </si>
  <si>
    <t>RMQ: Le montant des frais éligibles ne peut dépasser 25.000 € HTVA par secteur statistique et par an (montant de l'année 2016, à adapter à l'évolution de l'index ABEX).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</si>
</sst>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-\ [$€-1]"/>
    <numFmt numFmtId="165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9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u/>
      <sz val="9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i/>
      <sz val="9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i/>
      <u/>
      <sz val="9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45">
    <xf numFmtId="0" fontId="0" fillId="0" borderId="0" xfId="0"/>
    <xf numFmtId="0" fontId="3" fillId="0" borderId="0" xfId="0" applyFont="1"/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9" fontId="0" fillId="0" borderId="11" xfId="1" applyFont="1" applyFill="1" applyBorder="1" applyAlignment="1">
      <alignment horizontal="center"/>
    </xf>
    <xf numFmtId="9" fontId="0" fillId="0" borderId="12" xfId="1" applyFont="1" applyFill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4" fontId="0" fillId="4" borderId="1" xfId="0" applyNumberFormat="1" applyFill="1" applyBorder="1"/>
    <xf numFmtId="0" fontId="8" fillId="0" borderId="6" xfId="0" applyFont="1" applyBorder="1"/>
    <xf numFmtId="0" fontId="8" fillId="0" borderId="5" xfId="0" applyFont="1" applyBorder="1"/>
    <xf numFmtId="4" fontId="8" fillId="0" borderId="11" xfId="0" applyNumberFormat="1" applyFont="1" applyFill="1" applyBorder="1"/>
    <xf numFmtId="4" fontId="8" fillId="0" borderId="12" xfId="0" applyNumberFormat="1" applyFont="1" applyFill="1" applyBorder="1"/>
    <xf numFmtId="4" fontId="8" fillId="0" borderId="13" xfId="0" applyNumberFormat="1" applyFont="1" applyFill="1" applyBorder="1"/>
    <xf numFmtId="4" fontId="8" fillId="3" borderId="11" xfId="0" applyNumberFormat="1" applyFont="1" applyFill="1" applyBorder="1"/>
    <xf numFmtId="4" fontId="8" fillId="3" borderId="12" xfId="0" applyNumberFormat="1" applyFont="1" applyFill="1" applyBorder="1"/>
    <xf numFmtId="4" fontId="8" fillId="3" borderId="13" xfId="0" applyNumberFormat="1" applyFont="1" applyFill="1" applyBorder="1"/>
    <xf numFmtId="4" fontId="8" fillId="3" borderId="1" xfId="0" applyNumberFormat="1" applyFont="1" applyFill="1" applyBorder="1"/>
    <xf numFmtId="4" fontId="8" fillId="0" borderId="0" xfId="0" applyNumberFormat="1" applyFont="1" applyFill="1" applyBorder="1"/>
    <xf numFmtId="4" fontId="8" fillId="0" borderId="1" xfId="0" applyNumberFormat="1" applyFont="1" applyFill="1" applyBorder="1"/>
    <xf numFmtId="9" fontId="0" fillId="0" borderId="1" xfId="0" applyNumberFormat="1" applyBorder="1" applyAlignment="1">
      <alignment horizontal="center"/>
    </xf>
    <xf numFmtId="4" fontId="8" fillId="3" borderId="18" xfId="0" applyNumberFormat="1" applyFont="1" applyFill="1" applyBorder="1"/>
    <xf numFmtId="0" fontId="7" fillId="6" borderId="0" xfId="0" applyFont="1" applyFill="1" applyAlignment="1">
      <alignment horizontal="center" vertical="center" wrapText="1"/>
    </xf>
    <xf numFmtId="4" fontId="8" fillId="6" borderId="11" xfId="0" applyNumberFormat="1" applyFont="1" applyFill="1" applyBorder="1"/>
    <xf numFmtId="4" fontId="8" fillId="6" borderId="1" xfId="0" applyNumberFormat="1" applyFont="1" applyFill="1" applyBorder="1"/>
    <xf numFmtId="9" fontId="0" fillId="0" borderId="0" xfId="1" applyFont="1" applyFill="1" applyBorder="1" applyAlignment="1">
      <alignment horizontal="center"/>
    </xf>
    <xf numFmtId="0" fontId="16" fillId="5" borderId="18" xfId="0" applyFont="1" applyFill="1" applyBorder="1"/>
    <xf numFmtId="164" fontId="16" fillId="5" borderId="18" xfId="0" applyNumberFormat="1" applyFont="1" applyFill="1" applyBorder="1"/>
    <xf numFmtId="164" fontId="16" fillId="5" borderId="24" xfId="0" applyNumberFormat="1" applyFont="1" applyFill="1" applyBorder="1"/>
    <xf numFmtId="0" fontId="19" fillId="5" borderId="18" xfId="0" applyFont="1" applyFill="1" applyBorder="1"/>
    <xf numFmtId="164" fontId="19" fillId="5" borderId="18" xfId="0" applyNumberFormat="1" applyFont="1" applyFill="1" applyBorder="1"/>
    <xf numFmtId="9" fontId="0" fillId="0" borderId="0" xfId="0" applyNumberFormat="1"/>
    <xf numFmtId="165" fontId="15" fillId="0" borderId="0" xfId="0" applyNumberFormat="1" applyFont="1" applyBorder="1"/>
    <xf numFmtId="164" fontId="16" fillId="7" borderId="18" xfId="0" applyNumberFormat="1" applyFont="1" applyFill="1" applyBorder="1"/>
    <xf numFmtId="4" fontId="8" fillId="8" borderId="1" xfId="0" applyNumberFormat="1" applyFont="1" applyFill="1" applyBorder="1"/>
    <xf numFmtId="4" fontId="0" fillId="0" borderId="0" xfId="0" applyNumberFormat="1" applyFill="1" applyBorder="1"/>
    <xf numFmtId="0" fontId="0" fillId="0" borderId="18" xfId="0" applyFill="1" applyBorder="1"/>
    <xf numFmtId="14" fontId="0" fillId="0" borderId="18" xfId="0" applyNumberFormat="1" applyFill="1" applyBorder="1"/>
    <xf numFmtId="164" fontId="8" fillId="0" borderId="18" xfId="0" applyNumberFormat="1" applyFont="1" applyFill="1" applyBorder="1"/>
    <xf numFmtId="164" fontId="0" fillId="0" borderId="0" xfId="0" applyNumberFormat="1" applyFill="1"/>
    <xf numFmtId="164" fontId="0" fillId="0" borderId="18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4" fontId="0" fillId="0" borderId="13" xfId="0" applyNumberFormat="1" applyFill="1" applyBorder="1"/>
    <xf numFmtId="0" fontId="7" fillId="8" borderId="0" xfId="0" applyFont="1" applyFill="1" applyBorder="1" applyAlignment="1">
      <alignment horizontal="center" vertical="center" wrapText="1"/>
    </xf>
    <xf numFmtId="0" fontId="18" fillId="0" borderId="0" xfId="0" applyFont="1"/>
    <xf numFmtId="0" fontId="5" fillId="0" borderId="0" xfId="0" applyFont="1"/>
    <xf numFmtId="9" fontId="5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 applyBorder="1"/>
    <xf numFmtId="0" fontId="22" fillId="0" borderId="0" xfId="0" applyFont="1"/>
    <xf numFmtId="0" fontId="26" fillId="0" borderId="0" xfId="0" applyFont="1"/>
    <xf numFmtId="17" fontId="26" fillId="0" borderId="0" xfId="0" applyNumberFormat="1" applyFont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5" fillId="0" borderId="15" xfId="0" applyFont="1" applyBorder="1"/>
    <xf numFmtId="0" fontId="5" fillId="0" borderId="34" xfId="0" applyFont="1" applyBorder="1"/>
    <xf numFmtId="0" fontId="5" fillId="0" borderId="17" xfId="0" applyFont="1" applyBorder="1"/>
    <xf numFmtId="0" fontId="5" fillId="0" borderId="10" xfId="0" applyFont="1" applyBorder="1"/>
    <xf numFmtId="0" fontId="5" fillId="0" borderId="0" xfId="0" applyFont="1" applyAlignment="1">
      <alignment horizontal="left" vertical="top" wrapText="1"/>
    </xf>
    <xf numFmtId="0" fontId="27" fillId="0" borderId="0" xfId="0" applyFont="1" applyBorder="1"/>
    <xf numFmtId="0" fontId="26" fillId="0" borderId="0" xfId="0" applyFont="1" applyBorder="1"/>
    <xf numFmtId="0" fontId="26" fillId="0" borderId="19" xfId="0" applyFont="1" applyBorder="1"/>
    <xf numFmtId="9" fontId="26" fillId="0" borderId="0" xfId="0" applyNumberFormat="1" applyFont="1" applyBorder="1" applyAlignment="1">
      <alignment vertical="top"/>
    </xf>
    <xf numFmtId="9" fontId="26" fillId="0" borderId="0" xfId="0" applyNumberFormat="1" applyFont="1" applyBorder="1"/>
    <xf numFmtId="0" fontId="23" fillId="0" borderId="0" xfId="0" applyFont="1"/>
    <xf numFmtId="0" fontId="28" fillId="0" borderId="0" xfId="0" applyFont="1"/>
    <xf numFmtId="0" fontId="16" fillId="5" borderId="0" xfId="0" applyFont="1" applyFill="1" applyBorder="1"/>
    <xf numFmtId="4" fontId="8" fillId="8" borderId="42" xfId="0" applyNumberFormat="1" applyFont="1" applyFill="1" applyBorder="1"/>
    <xf numFmtId="0" fontId="5" fillId="0" borderId="18" xfId="0" applyFont="1" applyBorder="1"/>
    <xf numFmtId="0" fontId="23" fillId="0" borderId="0" xfId="0" applyFont="1" applyFill="1" applyBorder="1" applyAlignment="1">
      <alignment horizontal="left"/>
    </xf>
    <xf numFmtId="0" fontId="16" fillId="8" borderId="0" xfId="0" applyFont="1" applyFill="1" applyBorder="1"/>
    <xf numFmtId="0" fontId="29" fillId="0" borderId="0" xfId="0" applyFont="1"/>
    <xf numFmtId="0" fontId="3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4" fontId="0" fillId="0" borderId="0" xfId="0" applyNumberFormat="1" applyProtection="1"/>
    <xf numFmtId="4" fontId="0" fillId="8" borderId="1" xfId="0" applyNumberFormat="1" applyFill="1" applyBorder="1" applyProtection="1"/>
    <xf numFmtId="2" fontId="0" fillId="0" borderId="0" xfId="0" applyNumberFormat="1" applyProtection="1"/>
    <xf numFmtId="0" fontId="0" fillId="0" borderId="0" xfId="0" applyAlignment="1" applyProtection="1">
      <alignment horizontal="right"/>
    </xf>
    <xf numFmtId="4" fontId="9" fillId="0" borderId="0" xfId="0" applyNumberFormat="1" applyFont="1" applyBorder="1" applyProtection="1"/>
    <xf numFmtId="0" fontId="2" fillId="0" borderId="0" xfId="0" applyFont="1" applyAlignment="1" applyProtection="1">
      <alignment horizontal="right"/>
    </xf>
    <xf numFmtId="4" fontId="14" fillId="0" borderId="1" xfId="0" applyNumberFormat="1" applyFont="1" applyBorder="1" applyProtection="1"/>
    <xf numFmtId="4" fontId="14" fillId="0" borderId="0" xfId="0" applyNumberFormat="1" applyFont="1" applyBorder="1" applyProtection="1"/>
    <xf numFmtId="0" fontId="7" fillId="0" borderId="0" xfId="0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</xf>
    <xf numFmtId="0" fontId="7" fillId="8" borderId="0" xfId="0" applyFont="1" applyFill="1" applyAlignment="1" applyProtection="1">
      <alignment horizontal="center" vertical="center" wrapText="1"/>
    </xf>
    <xf numFmtId="4" fontId="0" fillId="0" borderId="0" xfId="0" applyNumberFormat="1" applyFill="1" applyBorder="1" applyProtection="1"/>
    <xf numFmtId="0" fontId="7" fillId="0" borderId="0" xfId="0" applyFont="1" applyFill="1" applyAlignment="1" applyProtection="1">
      <alignment horizontal="center"/>
    </xf>
    <xf numFmtId="4" fontId="9" fillId="8" borderId="0" xfId="0" applyNumberFormat="1" applyFont="1" applyFill="1" applyBorder="1" applyProtection="1"/>
    <xf numFmtId="4" fontId="8" fillId="0" borderId="11" xfId="0" applyNumberFormat="1" applyFont="1" applyBorder="1" applyProtection="1"/>
    <xf numFmtId="4" fontId="8" fillId="0" borderId="0" xfId="0" applyNumberFormat="1" applyFont="1" applyBorder="1" applyProtection="1"/>
    <xf numFmtId="4" fontId="8" fillId="8" borderId="11" xfId="0" applyNumberFormat="1" applyFont="1" applyFill="1" applyBorder="1" applyProtection="1"/>
    <xf numFmtId="4" fontId="8" fillId="0" borderId="12" xfId="0" applyNumberFormat="1" applyFont="1" applyBorder="1" applyProtection="1"/>
    <xf numFmtId="4" fontId="8" fillId="0" borderId="0" xfId="0" applyNumberFormat="1" applyFont="1" applyProtection="1"/>
    <xf numFmtId="0" fontId="0" fillId="0" borderId="0" xfId="0" applyFill="1" applyBorder="1" applyAlignment="1" applyProtection="1">
      <alignment horizontal="left"/>
    </xf>
    <xf numFmtId="4" fontId="11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2" fontId="0" fillId="0" borderId="0" xfId="0" applyNumberFormat="1" applyFill="1" applyBorder="1" applyProtection="1"/>
    <xf numFmtId="4" fontId="0" fillId="0" borderId="0" xfId="0" applyNumberFormat="1" applyBorder="1" applyProtection="1"/>
    <xf numFmtId="4" fontId="8" fillId="8" borderId="1" xfId="0" applyNumberFormat="1" applyFont="1" applyFill="1" applyBorder="1" applyProtection="1"/>
    <xf numFmtId="0" fontId="12" fillId="0" borderId="0" xfId="0" applyFont="1" applyAlignment="1" applyProtection="1">
      <alignment horizontal="right"/>
    </xf>
    <xf numFmtId="9" fontId="13" fillId="0" borderId="0" xfId="0" applyNumberFormat="1" applyFont="1" applyBorder="1" applyProtection="1"/>
    <xf numFmtId="4" fontId="13" fillId="0" borderId="0" xfId="0" applyNumberFormat="1" applyFont="1" applyBorder="1" applyProtection="1"/>
    <xf numFmtId="4" fontId="13" fillId="0" borderId="0" xfId="0" applyNumberFormat="1" applyFont="1" applyProtection="1"/>
    <xf numFmtId="2" fontId="13" fillId="0" borderId="0" xfId="0" applyNumberFormat="1" applyFont="1" applyProtection="1"/>
    <xf numFmtId="9" fontId="0" fillId="0" borderId="0" xfId="0" applyNumberFormat="1" applyProtection="1"/>
    <xf numFmtId="0" fontId="17" fillId="0" borderId="0" xfId="0" applyFont="1" applyProtection="1"/>
    <xf numFmtId="9" fontId="17" fillId="0" borderId="0" xfId="0" applyNumberFormat="1" applyFont="1" applyProtection="1"/>
    <xf numFmtId="0" fontId="23" fillId="0" borderId="35" xfId="0" applyFont="1" applyBorder="1" applyProtection="1"/>
    <xf numFmtId="0" fontId="10" fillId="0" borderId="36" xfId="0" applyFont="1" applyBorder="1" applyAlignment="1" applyProtection="1">
      <alignment vertical="top"/>
    </xf>
    <xf numFmtId="0" fontId="0" fillId="0" borderId="36" xfId="0" applyBorder="1" applyProtection="1"/>
    <xf numFmtId="0" fontId="0" fillId="0" borderId="37" xfId="0" applyBorder="1" applyProtection="1"/>
    <xf numFmtId="0" fontId="23" fillId="0" borderId="38" xfId="0" applyFont="1" applyBorder="1" applyProtection="1"/>
    <xf numFmtId="0" fontId="10" fillId="0" borderId="0" xfId="0" applyFont="1" applyBorder="1" applyAlignment="1" applyProtection="1">
      <alignment vertical="top"/>
    </xf>
    <xf numFmtId="0" fontId="0" fillId="0" borderId="0" xfId="0" applyBorder="1" applyProtection="1"/>
    <xf numFmtId="0" fontId="0" fillId="0" borderId="19" xfId="0" applyBorder="1" applyProtection="1"/>
    <xf numFmtId="0" fontId="23" fillId="0" borderId="39" xfId="0" applyFont="1" applyBorder="1" applyProtection="1"/>
    <xf numFmtId="0" fontId="0" fillId="0" borderId="40" xfId="0" applyBorder="1" applyProtection="1"/>
    <xf numFmtId="0" fontId="0" fillId="0" borderId="41" xfId="0" applyBorder="1" applyProtection="1"/>
    <xf numFmtId="4" fontId="20" fillId="2" borderId="0" xfId="0" applyNumberFormat="1" applyFont="1" applyFill="1" applyProtection="1">
      <protection locked="0"/>
    </xf>
    <xf numFmtId="4" fontId="24" fillId="2" borderId="0" xfId="0" applyNumberFormat="1" applyFont="1" applyFill="1" applyBorder="1" applyProtection="1">
      <protection locked="0"/>
    </xf>
    <xf numFmtId="4" fontId="11" fillId="2" borderId="0" xfId="0" applyNumberFormat="1" applyFont="1" applyFill="1" applyBorder="1" applyProtection="1">
      <protection locked="0"/>
    </xf>
    <xf numFmtId="0" fontId="30" fillId="0" borderId="0" xfId="0" applyFont="1" applyProtection="1"/>
    <xf numFmtId="0" fontId="8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28" xfId="0" applyFont="1" applyFill="1" applyBorder="1" applyProtection="1">
      <protection locked="0"/>
    </xf>
    <xf numFmtId="0" fontId="8" fillId="2" borderId="29" xfId="0" applyFont="1" applyFill="1" applyBorder="1" applyProtection="1">
      <protection locked="0"/>
    </xf>
    <xf numFmtId="0" fontId="0" fillId="0" borderId="0" xfId="0"/>
    <xf numFmtId="0" fontId="32" fillId="0" borderId="0" xfId="0" applyFont="1" applyAlignment="1">
      <alignment vertical="center"/>
    </xf>
    <xf numFmtId="0" fontId="20" fillId="0" borderId="0" xfId="0" applyFont="1"/>
    <xf numFmtId="0" fontId="33" fillId="0" borderId="0" xfId="2" applyFont="1"/>
    <xf numFmtId="0" fontId="33" fillId="0" borderId="0" xfId="2" applyFont="1" applyAlignment="1">
      <alignment vertical="center"/>
    </xf>
    <xf numFmtId="0" fontId="0" fillId="0" borderId="0" xfId="0"/>
    <xf numFmtId="0" fontId="32" fillId="0" borderId="0" xfId="0" applyFont="1" applyAlignment="1">
      <alignment vertical="center"/>
    </xf>
    <xf numFmtId="0" fontId="20" fillId="0" borderId="0" xfId="0" applyFont="1"/>
    <xf numFmtId="0" fontId="33" fillId="0" borderId="0" xfId="2" applyFont="1" applyAlignment="1">
      <alignment vertical="center"/>
    </xf>
    <xf numFmtId="0" fontId="34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35" fillId="0" borderId="0" xfId="0" applyFont="1" applyAlignment="1">
      <alignment vertical="center"/>
    </xf>
    <xf numFmtId="0" fontId="20" fillId="0" borderId="0" xfId="0" applyFont="1" applyAlignment="1"/>
    <xf numFmtId="0" fontId="3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1" fillId="0" borderId="0" xfId="2" applyAlignment="1">
      <alignment vertical="center"/>
    </xf>
    <xf numFmtId="0" fontId="21" fillId="2" borderId="3" xfId="0" applyFont="1" applyFill="1" applyBorder="1" applyAlignment="1" applyProtection="1">
      <alignment horizontal="center"/>
      <protection locked="0"/>
    </xf>
    <xf numFmtId="0" fontId="21" fillId="2" borderId="22" xfId="0" applyFont="1" applyFill="1" applyBorder="1" applyAlignment="1" applyProtection="1">
      <alignment horizontal="center"/>
      <protection locked="0"/>
    </xf>
    <xf numFmtId="0" fontId="21" fillId="2" borderId="4" xfId="0" applyFon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top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left"/>
    </xf>
    <xf numFmtId="0" fontId="23" fillId="2" borderId="18" xfId="0" applyFont="1" applyFill="1" applyBorder="1" applyAlignment="1">
      <alignment horizontal="left"/>
    </xf>
    <xf numFmtId="0" fontId="23" fillId="2" borderId="44" xfId="0" applyFont="1" applyFill="1" applyBorder="1" applyAlignment="1">
      <alignment horizontal="left"/>
    </xf>
    <xf numFmtId="0" fontId="23" fillId="2" borderId="34" xfId="0" applyFont="1" applyFill="1" applyBorder="1" applyAlignment="1">
      <alignment horizontal="left"/>
    </xf>
    <xf numFmtId="0" fontId="23" fillId="2" borderId="45" xfId="0" applyFont="1" applyFill="1" applyBorder="1" applyAlignment="1">
      <alignment horizontal="left"/>
    </xf>
    <xf numFmtId="0" fontId="23" fillId="2" borderId="46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0" fontId="23" fillId="2" borderId="43" xfId="0" applyFont="1" applyFill="1" applyBorder="1" applyAlignment="1">
      <alignment horizontal="left"/>
    </xf>
    <xf numFmtId="0" fontId="23" fillId="2" borderId="32" xfId="0" applyFont="1" applyFill="1" applyBorder="1" applyAlignment="1">
      <alignment horizontal="left"/>
    </xf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26" fillId="0" borderId="0" xfId="0" applyFont="1" applyBorder="1" applyAlignment="1">
      <alignment horizontal="left" wrapText="1"/>
    </xf>
    <xf numFmtId="0" fontId="26" fillId="0" borderId="19" xfId="0" applyFont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19" fillId="5" borderId="26" xfId="0" applyFont="1" applyFill="1" applyBorder="1" applyAlignment="1">
      <alignment horizontal="center"/>
    </xf>
    <xf numFmtId="0" fontId="19" fillId="5" borderId="27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 wrapText="1"/>
    </xf>
    <xf numFmtId="0" fontId="16" fillId="5" borderId="23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8" fillId="0" borderId="2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20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4" fillId="8" borderId="7" xfId="0" applyFont="1" applyFill="1" applyBorder="1" applyAlignment="1" applyProtection="1">
      <alignment horizontal="center" vertical="center"/>
    </xf>
    <xf numFmtId="0" fontId="4" fillId="8" borderId="16" xfId="0" applyFont="1" applyFill="1" applyBorder="1" applyAlignment="1" applyProtection="1">
      <alignment horizontal="center" vertical="center"/>
    </xf>
    <xf numFmtId="0" fontId="4" fillId="8" borderId="8" xfId="0" applyFont="1" applyFill="1" applyBorder="1" applyAlignment="1" applyProtection="1">
      <alignment horizontal="center" vertical="center"/>
    </xf>
    <xf numFmtId="0" fontId="0" fillId="8" borderId="14" xfId="0" applyFill="1" applyBorder="1" applyProtection="1"/>
    <xf numFmtId="0" fontId="0" fillId="8" borderId="0" xfId="0" applyFill="1" applyBorder="1" applyProtection="1"/>
    <xf numFmtId="0" fontId="0" fillId="8" borderId="15" xfId="0" applyFill="1" applyBorder="1" applyProtection="1"/>
    <xf numFmtId="0" fontId="4" fillId="8" borderId="14" xfId="0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0" fontId="4" fillId="8" borderId="14" xfId="0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0" fontId="21" fillId="8" borderId="14" xfId="0" applyFont="1" applyFill="1" applyBorder="1" applyAlignment="1" applyProtection="1">
      <alignment horizontal="center" vertical="center"/>
    </xf>
    <xf numFmtId="0" fontId="21" fillId="8" borderId="0" xfId="0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 applyProtection="1">
      <alignment horizontal="left" vertical="center"/>
    </xf>
    <xf numFmtId="0" fontId="21" fillId="8" borderId="15" xfId="0" applyFont="1" applyFill="1" applyBorder="1" applyAlignment="1" applyProtection="1">
      <alignment horizontal="center" vertical="center"/>
    </xf>
    <xf numFmtId="0" fontId="29" fillId="8" borderId="9" xfId="0" applyFont="1" applyFill="1" applyBorder="1" applyAlignment="1" applyProtection="1">
      <alignment vertical="center" wrapText="1"/>
    </xf>
    <xf numFmtId="0" fontId="29" fillId="8" borderId="17" xfId="0" applyFont="1" applyFill="1" applyBorder="1" applyAlignment="1" applyProtection="1">
      <alignment vertical="center" wrapText="1"/>
    </xf>
    <xf numFmtId="0" fontId="29" fillId="8" borderId="1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8" fillId="0" borderId="2" xfId="0" applyFont="1" applyBorder="1" applyProtection="1"/>
    <xf numFmtId="0" fontId="8" fillId="0" borderId="0" xfId="0" applyFont="1" applyProtection="1"/>
    <xf numFmtId="0" fontId="8" fillId="0" borderId="1" xfId="0" applyFont="1" applyBorder="1" applyProtection="1"/>
    <xf numFmtId="0" fontId="8" fillId="0" borderId="28" xfId="0" applyFont="1" applyFill="1" applyBorder="1" applyProtection="1"/>
    <xf numFmtId="0" fontId="8" fillId="0" borderId="29" xfId="0" applyFont="1" applyBorder="1" applyProtection="1"/>
    <xf numFmtId="0" fontId="8" fillId="0" borderId="5" xfId="0" applyFont="1" applyBorder="1" applyProtection="1"/>
    <xf numFmtId="0" fontId="8" fillId="0" borderId="6" xfId="0" applyFont="1" applyBorder="1" applyProtection="1"/>
    <xf numFmtId="0" fontId="6" fillId="0" borderId="0" xfId="0" applyFont="1" applyAlignment="1" applyProtection="1">
      <alignment horizontal="left"/>
    </xf>
    <xf numFmtId="0" fontId="21" fillId="2" borderId="3" xfId="0" applyFont="1" applyFill="1" applyBorder="1" applyAlignment="1" applyProtection="1">
      <alignment horizontal="center"/>
    </xf>
    <xf numFmtId="0" fontId="21" fillId="2" borderId="22" xfId="0" applyFont="1" applyFill="1" applyBorder="1" applyAlignment="1" applyProtection="1">
      <alignment horizontal="center"/>
    </xf>
    <xf numFmtId="0" fontId="21" fillId="2" borderId="4" xfId="0" applyFont="1" applyFill="1" applyBorder="1" applyAlignment="1" applyProtection="1">
      <alignment horizontal="center"/>
    </xf>
    <xf numFmtId="0" fontId="8" fillId="0" borderId="20" xfId="0" applyFont="1" applyBorder="1" applyProtection="1"/>
    <xf numFmtId="0" fontId="8" fillId="0" borderId="21" xfId="0" applyFont="1" applyBorder="1" applyProtection="1"/>
    <xf numFmtId="0" fontId="8" fillId="0" borderId="0" xfId="0" applyFont="1" applyBorder="1" applyProtection="1"/>
    <xf numFmtId="0" fontId="0" fillId="0" borderId="0" xfId="0" applyProtection="1"/>
    <xf numFmtId="0" fontId="16" fillId="0" borderId="0" xfId="0" applyFont="1" applyFill="1" applyBorder="1" applyProtection="1"/>
    <xf numFmtId="0" fontId="16" fillId="0" borderId="0" xfId="0" applyFont="1" applyProtection="1"/>
    <xf numFmtId="0" fontId="28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0" xfId="0" applyAlignment="1" applyProtection="1">
      <alignment vertical="center"/>
    </xf>
    <xf numFmtId="0" fontId="28" fillId="9" borderId="0" xfId="0" applyFont="1" applyFill="1" applyAlignment="1" applyProtection="1">
      <alignment vertical="center"/>
    </xf>
    <xf numFmtId="0" fontId="6" fillId="0" borderId="0" xfId="0" applyFont="1" applyProtection="1"/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FF66"/>
      <color rgb="FF66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quartiers.brussels/3/" TargetMode="External"/><Relationship Id="rId2" Type="http://schemas.openxmlformats.org/officeDocument/2006/relationships/hyperlink" Target="https://cloud.urban.brussels/index.php/s/W4d7HLxL292DgtC" TargetMode="External"/><Relationship Id="rId1" Type="http://schemas.openxmlformats.org/officeDocument/2006/relationships/hyperlink" Target="https://cloud.urban.brussels/index.php/s/MqY43MbYYys7dH7" TargetMode="External"/><Relationship Id="rId5" Type="http://schemas.openxmlformats.org/officeDocument/2006/relationships/hyperlink" Target="https://cloud.urban.brussels/index.php/s/bd3yPd67gT8f9J5" TargetMode="External"/><Relationship Id="rId4" Type="http://schemas.openxmlformats.org/officeDocument/2006/relationships/hyperlink" Target="https://quartiers.brussels/3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piereuse@urban.brussels" TargetMode="External"/><Relationship Id="rId2" Type="http://schemas.openxmlformats.org/officeDocument/2006/relationships/hyperlink" Target="mailto:tdiouf@urban.brussels" TargetMode="External"/><Relationship Id="rId1" Type="http://schemas.openxmlformats.org/officeDocument/2006/relationships/hyperlink" Target="mailto:tdiouf@urban.brussels" TargetMode="External"/><Relationship Id="rId4" Type="http://schemas.openxmlformats.org/officeDocument/2006/relationships/hyperlink" Target="mailto:aschubert@urban.brusse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C116"/>
  <sheetViews>
    <sheetView tabSelected="1" zoomScale="130" zoomScaleNormal="130" workbookViewId="0">
      <selection activeCell="E45" sqref="E45"/>
    </sheetView>
  </sheetViews>
  <sheetFormatPr baseColWidth="10" defaultColWidth="9.109375" defaultRowHeight="14.4" x14ac:dyDescent="0.3"/>
  <cols>
    <col min="1" max="4" width="9.109375" style="197"/>
    <col min="5" max="5" width="35.109375" style="197" customWidth="1"/>
    <col min="6" max="6" width="15.109375" style="197" customWidth="1"/>
    <col min="7" max="7" width="15.33203125" style="197" customWidth="1"/>
    <col min="8" max="8" width="11.88671875" style="81" customWidth="1"/>
    <col min="9" max="9" width="40.6640625" style="81" customWidth="1"/>
    <col min="10" max="25" width="9.109375" style="81"/>
    <col min="26" max="29" width="9.109375" style="197"/>
  </cols>
  <sheetData>
    <row r="1" spans="1:9" ht="15" thickBot="1" x14ac:dyDescent="0.35">
      <c r="A1" s="81"/>
      <c r="B1" s="81"/>
      <c r="C1" s="81"/>
      <c r="D1" s="81"/>
      <c r="E1" s="81"/>
      <c r="F1" s="81"/>
      <c r="G1" s="81"/>
    </row>
    <row r="2" spans="1:9" ht="18" x14ac:dyDescent="0.3">
      <c r="A2" s="202" t="s">
        <v>152</v>
      </c>
      <c r="B2" s="203"/>
      <c r="C2" s="203"/>
      <c r="D2" s="203"/>
      <c r="E2" s="203"/>
      <c r="F2" s="203"/>
      <c r="G2" s="204"/>
      <c r="H2" s="238"/>
    </row>
    <row r="3" spans="1:9" x14ac:dyDescent="0.3">
      <c r="A3" s="205"/>
      <c r="B3" s="206"/>
      <c r="C3" s="206"/>
      <c r="D3" s="206"/>
      <c r="E3" s="206"/>
      <c r="F3" s="206"/>
      <c r="G3" s="207"/>
      <c r="H3" s="238"/>
    </row>
    <row r="4" spans="1:9" ht="18" x14ac:dyDescent="0.3">
      <c r="A4" s="208" t="s">
        <v>153</v>
      </c>
      <c r="B4" s="209"/>
      <c r="C4" s="209"/>
      <c r="D4" s="209"/>
      <c r="E4" s="209"/>
      <c r="F4" s="209"/>
      <c r="G4" s="210"/>
      <c r="H4" s="238"/>
    </row>
    <row r="5" spans="1:9" ht="18" x14ac:dyDescent="0.3">
      <c r="A5" s="211"/>
      <c r="B5" s="212"/>
      <c r="C5" s="212"/>
      <c r="D5" s="212"/>
      <c r="E5" s="212"/>
      <c r="F5" s="212"/>
      <c r="G5" s="213"/>
      <c r="H5" s="238"/>
    </row>
    <row r="6" spans="1:9" ht="18" x14ac:dyDescent="0.3">
      <c r="A6" s="208" t="s">
        <v>154</v>
      </c>
      <c r="B6" s="209"/>
      <c r="C6" s="209"/>
      <c r="D6" s="209"/>
      <c r="E6" s="209"/>
      <c r="F6" s="209"/>
      <c r="G6" s="210"/>
      <c r="H6" s="238"/>
    </row>
    <row r="7" spans="1:9" ht="18" x14ac:dyDescent="0.3">
      <c r="A7" s="214"/>
      <c r="B7" s="215"/>
      <c r="C7" s="215"/>
      <c r="D7" s="215"/>
      <c r="E7" s="216" t="s">
        <v>117</v>
      </c>
      <c r="F7" s="215"/>
      <c r="G7" s="217"/>
      <c r="H7" s="238"/>
    </row>
    <row r="8" spans="1:9" ht="18.600000000000001" thickBot="1" x14ac:dyDescent="0.35">
      <c r="A8" s="218"/>
      <c r="B8" s="219"/>
      <c r="C8" s="219"/>
      <c r="D8" s="219"/>
      <c r="E8" s="219"/>
      <c r="F8" s="219"/>
      <c r="G8" s="220"/>
      <c r="H8" s="238"/>
    </row>
    <row r="9" spans="1:9" hidden="1" x14ac:dyDescent="0.3">
      <c r="A9" s="81"/>
      <c r="B9" s="81"/>
      <c r="C9" s="81"/>
      <c r="D9" s="81"/>
      <c r="E9" s="81"/>
      <c r="F9" s="81"/>
      <c r="G9" s="81"/>
    </row>
    <row r="10" spans="1:9" hidden="1" x14ac:dyDescent="0.3">
      <c r="A10" s="221" t="s">
        <v>0</v>
      </c>
      <c r="B10" s="81"/>
      <c r="C10" s="81"/>
      <c r="D10" s="81"/>
      <c r="E10" s="81"/>
      <c r="F10" s="81"/>
      <c r="G10" s="81"/>
      <c r="I10" s="238"/>
    </row>
    <row r="11" spans="1:9" hidden="1" x14ac:dyDescent="0.3">
      <c r="A11" s="81" t="s">
        <v>107</v>
      </c>
      <c r="B11" s="81" t="s">
        <v>1</v>
      </c>
      <c r="C11" s="81"/>
      <c r="D11" s="81"/>
      <c r="E11" s="81"/>
      <c r="F11" s="222"/>
      <c r="G11" s="223"/>
      <c r="H11" s="238"/>
      <c r="I11" s="238"/>
    </row>
    <row r="12" spans="1:9" ht="15" hidden="1" thickBot="1" x14ac:dyDescent="0.35">
      <c r="A12" s="81"/>
      <c r="B12" s="81" t="s">
        <v>96</v>
      </c>
      <c r="C12" s="81"/>
      <c r="D12" s="81"/>
      <c r="E12" s="81"/>
      <c r="F12" s="224"/>
      <c r="G12" s="223"/>
      <c r="H12" s="238"/>
      <c r="I12" s="238"/>
    </row>
    <row r="13" spans="1:9" ht="15" hidden="1" thickBot="1" x14ac:dyDescent="0.35">
      <c r="A13" s="81"/>
      <c r="B13" s="81" t="s">
        <v>106</v>
      </c>
      <c r="C13" s="81"/>
      <c r="D13" s="81"/>
      <c r="E13" s="81"/>
      <c r="F13" s="224"/>
      <c r="G13" s="223"/>
      <c r="H13" s="238"/>
      <c r="I13" s="238"/>
    </row>
    <row r="14" spans="1:9" hidden="1" x14ac:dyDescent="0.3">
      <c r="A14" s="81"/>
      <c r="B14" s="81" t="s">
        <v>7</v>
      </c>
      <c r="C14" s="81"/>
      <c r="D14" s="81"/>
      <c r="E14" s="81"/>
      <c r="F14" s="225" t="s">
        <v>8</v>
      </c>
      <c r="G14" s="226" t="s">
        <v>9</v>
      </c>
      <c r="H14" s="238"/>
      <c r="I14" s="238"/>
    </row>
    <row r="15" spans="1:9" ht="24" hidden="1" customHeight="1" thickBot="1" x14ac:dyDescent="0.35">
      <c r="A15" s="81"/>
      <c r="B15" s="81" t="s">
        <v>10</v>
      </c>
      <c r="C15" s="81"/>
      <c r="D15" s="81"/>
      <c r="E15" s="81"/>
      <c r="F15" s="227" t="s">
        <v>8</v>
      </c>
      <c r="G15" s="228" t="s">
        <v>9</v>
      </c>
      <c r="H15" s="238"/>
      <c r="I15" s="238"/>
    </row>
    <row r="16" spans="1:9" ht="24.75" hidden="1" customHeight="1" thickBot="1" x14ac:dyDescent="0.4">
      <c r="A16" s="81"/>
      <c r="B16" s="81"/>
      <c r="C16" s="229" t="s">
        <v>32</v>
      </c>
      <c r="D16" s="81"/>
      <c r="E16" s="230" t="s">
        <v>94</v>
      </c>
      <c r="F16" s="231"/>
      <c r="G16" s="232"/>
      <c r="H16" s="238"/>
      <c r="I16" s="238"/>
    </row>
    <row r="17" spans="1:9" ht="18.600000000000001" hidden="1" thickBot="1" x14ac:dyDescent="0.4">
      <c r="A17" s="81"/>
      <c r="B17" s="81"/>
      <c r="C17" s="229" t="s">
        <v>33</v>
      </c>
      <c r="D17" s="81"/>
      <c r="E17" s="230" t="s">
        <v>95</v>
      </c>
      <c r="F17" s="231"/>
      <c r="G17" s="232"/>
      <c r="H17" s="238"/>
      <c r="I17" s="238"/>
    </row>
    <row r="18" spans="1:9" ht="15" hidden="1" thickBot="1" x14ac:dyDescent="0.35">
      <c r="A18" s="81"/>
      <c r="B18" s="81" t="s">
        <v>2</v>
      </c>
      <c r="C18" s="81"/>
      <c r="D18" s="81"/>
      <c r="E18" s="81"/>
      <c r="F18" s="233" t="s">
        <v>3</v>
      </c>
      <c r="G18" s="234" t="s">
        <v>4</v>
      </c>
      <c r="H18" s="238"/>
      <c r="I18" s="238"/>
    </row>
    <row r="19" spans="1:9" x14ac:dyDescent="0.3">
      <c r="A19" s="81"/>
      <c r="B19" s="81"/>
      <c r="C19" s="81"/>
      <c r="D19" s="81"/>
      <c r="E19" s="81"/>
      <c r="F19" s="81"/>
      <c r="G19" s="235"/>
      <c r="H19" s="235"/>
    </row>
    <row r="20" spans="1:9" ht="15" thickBot="1" x14ac:dyDescent="0.35">
      <c r="A20" s="221" t="s">
        <v>133</v>
      </c>
      <c r="B20" s="81"/>
      <c r="C20" s="81"/>
      <c r="D20" s="81"/>
      <c r="E20" s="81"/>
      <c r="F20" s="81"/>
      <c r="G20" s="81"/>
    </row>
    <row r="21" spans="1:9" ht="15" hidden="1" thickBot="1" x14ac:dyDescent="0.35">
      <c r="A21" s="197" t="s">
        <v>107</v>
      </c>
      <c r="B21" s="197" t="s">
        <v>1</v>
      </c>
      <c r="F21" s="198"/>
      <c r="G21" s="199"/>
      <c r="H21" s="238"/>
      <c r="I21" s="238"/>
    </row>
    <row r="22" spans="1:9" ht="15" thickBot="1" x14ac:dyDescent="0.35">
      <c r="A22" s="81"/>
      <c r="B22" s="81" t="s">
        <v>96</v>
      </c>
      <c r="C22" s="81"/>
      <c r="D22" s="81"/>
      <c r="E22" s="81"/>
      <c r="F22" s="136"/>
      <c r="G22" s="223"/>
      <c r="H22" s="238"/>
      <c r="I22" s="238"/>
    </row>
    <row r="23" spans="1:9" ht="15" thickBot="1" x14ac:dyDescent="0.35">
      <c r="A23" s="81"/>
      <c r="B23" s="81" t="s">
        <v>106</v>
      </c>
      <c r="C23" s="81"/>
      <c r="D23" s="81"/>
      <c r="E23" s="81"/>
      <c r="F23" s="136"/>
      <c r="G23" s="223"/>
      <c r="H23" s="238"/>
      <c r="I23" s="238"/>
    </row>
    <row r="24" spans="1:9" ht="15" thickBot="1" x14ac:dyDescent="0.35">
      <c r="A24" s="81"/>
      <c r="B24" s="236" t="s">
        <v>155</v>
      </c>
      <c r="C24" s="236"/>
      <c r="D24" s="236"/>
      <c r="E24" s="81"/>
      <c r="F24" s="137" t="s">
        <v>8</v>
      </c>
      <c r="G24" s="138" t="s">
        <v>193</v>
      </c>
      <c r="H24" s="238"/>
      <c r="I24" s="238"/>
    </row>
    <row r="25" spans="1:9" ht="24" customHeight="1" thickBot="1" x14ac:dyDescent="0.4">
      <c r="A25" s="81"/>
      <c r="B25" s="81"/>
      <c r="C25" s="229" t="s">
        <v>32</v>
      </c>
      <c r="D25" s="81"/>
      <c r="E25" s="155"/>
      <c r="F25" s="156"/>
      <c r="G25" s="157"/>
      <c r="H25" s="238"/>
      <c r="I25" s="238"/>
    </row>
    <row r="26" spans="1:9" ht="24.75" customHeight="1" thickBot="1" x14ac:dyDescent="0.4">
      <c r="A26" s="81"/>
      <c r="B26" s="81"/>
      <c r="C26" s="229" t="s">
        <v>156</v>
      </c>
      <c r="D26" s="81"/>
      <c r="E26" s="155"/>
      <c r="F26" s="156"/>
      <c r="G26" s="157"/>
      <c r="H26" s="238"/>
      <c r="I26" s="238"/>
    </row>
    <row r="27" spans="1:9" ht="15" hidden="1" thickBot="1" x14ac:dyDescent="0.35">
      <c r="A27" s="81"/>
      <c r="B27" s="81" t="s">
        <v>2</v>
      </c>
      <c r="C27" s="81"/>
      <c r="D27" s="81"/>
      <c r="F27" s="200" t="s">
        <v>3</v>
      </c>
      <c r="G27" s="201" t="s">
        <v>4</v>
      </c>
      <c r="H27" s="238"/>
      <c r="I27" s="238"/>
    </row>
    <row r="28" spans="1:9" x14ac:dyDescent="0.3">
      <c r="A28" s="81"/>
      <c r="B28" s="81"/>
      <c r="C28" s="81"/>
      <c r="D28" s="81"/>
      <c r="E28" s="81"/>
      <c r="F28" s="238"/>
      <c r="G28" s="238"/>
      <c r="H28" s="238"/>
      <c r="I28" s="238"/>
    </row>
    <row r="29" spans="1:9" hidden="1" x14ac:dyDescent="0.3">
      <c r="A29" s="81"/>
      <c r="B29" s="81" t="s">
        <v>5</v>
      </c>
      <c r="C29" s="81"/>
      <c r="D29" s="81"/>
      <c r="E29" s="81"/>
      <c r="F29" s="222"/>
      <c r="G29" s="238"/>
      <c r="H29" s="238"/>
      <c r="I29" s="238"/>
    </row>
    <row r="30" spans="1:9" ht="15" hidden="1" thickBot="1" x14ac:dyDescent="0.35">
      <c r="A30" s="81"/>
      <c r="B30" s="81" t="s">
        <v>6</v>
      </c>
      <c r="C30" s="81"/>
      <c r="D30" s="81"/>
      <c r="E30" s="81"/>
      <c r="F30" s="227" t="s">
        <v>3</v>
      </c>
      <c r="G30" s="228" t="s">
        <v>4</v>
      </c>
      <c r="H30" s="238"/>
      <c r="I30" s="238"/>
    </row>
    <row r="31" spans="1:9" ht="15" thickBot="1" x14ac:dyDescent="0.35">
      <c r="A31" s="81"/>
      <c r="B31" s="81"/>
      <c r="C31" s="81"/>
      <c r="D31" s="81"/>
      <c r="E31" s="81"/>
      <c r="F31" s="238"/>
      <c r="G31" s="238"/>
      <c r="H31" s="238"/>
      <c r="I31" s="238"/>
    </row>
    <row r="32" spans="1:9" x14ac:dyDescent="0.3">
      <c r="A32" s="81"/>
      <c r="B32" s="81" t="s">
        <v>53</v>
      </c>
      <c r="C32" s="81"/>
      <c r="D32" s="81"/>
      <c r="E32" s="158"/>
      <c r="F32" s="159"/>
      <c r="G32" s="160"/>
      <c r="H32" s="238"/>
      <c r="I32" s="238"/>
    </row>
    <row r="33" spans="1:9" ht="15" thickBot="1" x14ac:dyDescent="0.35">
      <c r="A33" s="81"/>
      <c r="B33" s="81"/>
      <c r="C33" s="81"/>
      <c r="D33" s="81"/>
      <c r="E33" s="161"/>
      <c r="F33" s="162"/>
      <c r="G33" s="163"/>
      <c r="H33" s="238"/>
      <c r="I33" s="238"/>
    </row>
    <row r="34" spans="1:9" x14ac:dyDescent="0.3">
      <c r="A34" s="81"/>
      <c r="B34" s="81"/>
      <c r="C34" s="81"/>
      <c r="D34" s="81"/>
      <c r="E34" s="107"/>
      <c r="F34" s="237"/>
      <c r="G34" s="237"/>
      <c r="H34" s="238"/>
      <c r="I34" s="238"/>
    </row>
    <row r="35" spans="1:9" x14ac:dyDescent="0.3">
      <c r="A35" s="221" t="s">
        <v>157</v>
      </c>
      <c r="B35" s="81"/>
      <c r="C35" s="81"/>
      <c r="D35" s="81"/>
      <c r="E35" s="81"/>
      <c r="F35" s="81"/>
      <c r="G35" s="81"/>
    </row>
    <row r="36" spans="1:9" ht="15" thickBot="1" x14ac:dyDescent="0.35">
      <c r="A36" s="239" t="s">
        <v>191</v>
      </c>
      <c r="B36" s="81"/>
      <c r="C36" s="81"/>
      <c r="D36" s="81"/>
      <c r="E36" s="81"/>
      <c r="F36" s="81"/>
      <c r="G36" s="81"/>
    </row>
    <row r="37" spans="1:9" ht="15" thickBot="1" x14ac:dyDescent="0.35">
      <c r="A37" s="239" t="s">
        <v>109</v>
      </c>
      <c r="B37" s="240" t="s">
        <v>192</v>
      </c>
      <c r="C37" s="240"/>
      <c r="D37" s="240"/>
      <c r="E37" s="241"/>
      <c r="F37" s="134" t="s">
        <v>3</v>
      </c>
      <c r="G37" s="135" t="s">
        <v>4</v>
      </c>
    </row>
    <row r="38" spans="1:9" ht="15" customHeight="1" thickBot="1" x14ac:dyDescent="0.35">
      <c r="A38" s="239" t="s">
        <v>148</v>
      </c>
      <c r="B38" s="240" t="s">
        <v>118</v>
      </c>
      <c r="C38" s="240"/>
      <c r="D38" s="240"/>
      <c r="E38" s="241"/>
      <c r="F38" s="134" t="s">
        <v>3</v>
      </c>
      <c r="G38" s="135" t="s">
        <v>4</v>
      </c>
    </row>
    <row r="39" spans="1:9" ht="29.4" customHeight="1" thickBot="1" x14ac:dyDescent="0.35">
      <c r="A39" s="239" t="s">
        <v>149</v>
      </c>
      <c r="B39" s="240" t="s">
        <v>158</v>
      </c>
      <c r="C39" s="240"/>
      <c r="D39" s="240"/>
      <c r="E39" s="241"/>
      <c r="F39" s="134" t="s">
        <v>3</v>
      </c>
      <c r="G39" s="135" t="s">
        <v>4</v>
      </c>
    </row>
    <row r="40" spans="1:9" ht="15.75" customHeight="1" thickBot="1" x14ac:dyDescent="0.35">
      <c r="A40" s="239" t="s">
        <v>150</v>
      </c>
      <c r="B40" s="240" t="s">
        <v>159</v>
      </c>
      <c r="C40" s="240"/>
      <c r="D40" s="240"/>
      <c r="E40" s="241"/>
      <c r="F40" s="134" t="s">
        <v>3</v>
      </c>
      <c r="G40" s="135" t="s">
        <v>4</v>
      </c>
    </row>
    <row r="41" spans="1:9" ht="15" thickBot="1" x14ac:dyDescent="0.35">
      <c r="A41" s="239" t="s">
        <v>151</v>
      </c>
      <c r="B41" s="242" t="s">
        <v>119</v>
      </c>
      <c r="C41" s="242"/>
      <c r="D41" s="242"/>
      <c r="E41" s="242"/>
      <c r="F41" s="134" t="s">
        <v>3</v>
      </c>
      <c r="G41" s="135" t="s">
        <v>4</v>
      </c>
    </row>
    <row r="42" spans="1:9" x14ac:dyDescent="0.3">
      <c r="A42" s="81"/>
      <c r="B42" s="81"/>
      <c r="C42" s="81"/>
      <c r="D42" s="81"/>
      <c r="E42" s="125"/>
      <c r="F42" s="235"/>
      <c r="G42" s="235"/>
      <c r="H42" s="125"/>
    </row>
    <row r="43" spans="1:9" hidden="1" x14ac:dyDescent="0.3">
      <c r="A43" s="243" t="s">
        <v>160</v>
      </c>
      <c r="B43" s="81"/>
      <c r="C43" s="81"/>
      <c r="D43" s="81"/>
      <c r="E43" s="125"/>
      <c r="F43" s="235"/>
      <c r="G43" s="235"/>
      <c r="H43" s="125"/>
    </row>
    <row r="44" spans="1:9" x14ac:dyDescent="0.3">
      <c r="A44" s="239" t="s">
        <v>128</v>
      </c>
      <c r="B44" s="81"/>
      <c r="C44" s="81"/>
      <c r="D44" s="81"/>
      <c r="E44" s="81"/>
      <c r="F44" s="81"/>
      <c r="G44" s="81"/>
    </row>
    <row r="45" spans="1:9" x14ac:dyDescent="0.3">
      <c r="A45" s="81"/>
      <c r="B45" s="223" t="s">
        <v>194</v>
      </c>
      <c r="C45" s="81"/>
      <c r="D45" s="81"/>
      <c r="E45" s="81"/>
      <c r="F45" s="81"/>
      <c r="G45" s="81"/>
    </row>
    <row r="46" spans="1:9" x14ac:dyDescent="0.3">
      <c r="A46" s="239" t="s">
        <v>134</v>
      </c>
      <c r="B46" s="81"/>
      <c r="C46" s="81"/>
      <c r="D46" s="81"/>
      <c r="E46" s="81"/>
      <c r="F46" s="81"/>
      <c r="G46" s="81"/>
    </row>
    <row r="47" spans="1:9" x14ac:dyDescent="0.3">
      <c r="A47" s="81"/>
      <c r="B47" s="81"/>
      <c r="C47" s="81"/>
      <c r="D47" s="81"/>
      <c r="E47" s="81"/>
      <c r="F47" s="81"/>
      <c r="G47" s="81"/>
    </row>
    <row r="48" spans="1:9" x14ac:dyDescent="0.3">
      <c r="A48" s="244" t="s">
        <v>132</v>
      </c>
      <c r="B48" s="81"/>
      <c r="C48" s="81"/>
      <c r="D48" s="81"/>
      <c r="E48" s="81"/>
      <c r="F48" s="81"/>
      <c r="G48" s="81"/>
    </row>
    <row r="49" spans="1:7" x14ac:dyDescent="0.3">
      <c r="A49" s="244"/>
      <c r="B49" s="81"/>
      <c r="C49" s="81"/>
      <c r="D49" s="81"/>
      <c r="E49" s="81"/>
      <c r="F49" s="81"/>
      <c r="G49" s="81"/>
    </row>
    <row r="50" spans="1:7" x14ac:dyDescent="0.3">
      <c r="A50" s="81"/>
      <c r="B50" s="81"/>
      <c r="C50" s="81"/>
      <c r="D50" s="81"/>
      <c r="E50" s="81"/>
      <c r="F50" s="81"/>
      <c r="G50" s="81"/>
    </row>
    <row r="51" spans="1:7" x14ac:dyDescent="0.3">
      <c r="A51" s="81"/>
      <c r="B51" s="81"/>
      <c r="C51" s="81"/>
      <c r="D51" s="81"/>
      <c r="E51" s="81"/>
      <c r="F51" s="81"/>
      <c r="G51" s="81"/>
    </row>
    <row r="52" spans="1:7" x14ac:dyDescent="0.3">
      <c r="A52" s="81"/>
      <c r="B52" s="81"/>
      <c r="C52" s="81"/>
      <c r="D52" s="81"/>
      <c r="E52" s="81"/>
      <c r="F52" s="81"/>
      <c r="G52" s="81"/>
    </row>
    <row r="53" spans="1:7" x14ac:dyDescent="0.3">
      <c r="A53" s="81"/>
      <c r="B53" s="81"/>
      <c r="C53" s="81"/>
      <c r="D53" s="81"/>
      <c r="E53" s="81"/>
      <c r="F53" s="81"/>
      <c r="G53" s="81"/>
    </row>
    <row r="54" spans="1:7" x14ac:dyDescent="0.3">
      <c r="A54" s="81"/>
      <c r="B54" s="81"/>
      <c r="C54" s="81"/>
      <c r="D54" s="81"/>
      <c r="E54" s="81"/>
      <c r="F54" s="81"/>
      <c r="G54" s="81"/>
    </row>
    <row r="55" spans="1:7" x14ac:dyDescent="0.3">
      <c r="A55" s="81"/>
      <c r="B55" s="81"/>
      <c r="C55" s="81"/>
      <c r="D55" s="81"/>
      <c r="E55" s="81"/>
      <c r="F55" s="81"/>
      <c r="G55" s="81"/>
    </row>
    <row r="56" spans="1:7" x14ac:dyDescent="0.3">
      <c r="A56" s="81"/>
      <c r="B56" s="81"/>
      <c r="C56" s="81"/>
      <c r="D56" s="81"/>
      <c r="E56" s="81"/>
      <c r="F56" s="81"/>
      <c r="G56" s="81"/>
    </row>
    <row r="57" spans="1:7" x14ac:dyDescent="0.3">
      <c r="A57" s="81"/>
      <c r="B57" s="81"/>
      <c r="C57" s="81"/>
      <c r="D57" s="81"/>
      <c r="E57" s="81"/>
      <c r="F57" s="81"/>
      <c r="G57" s="81"/>
    </row>
    <row r="58" spans="1:7" x14ac:dyDescent="0.3">
      <c r="A58" s="81"/>
      <c r="B58" s="81"/>
      <c r="C58" s="81"/>
      <c r="D58" s="81"/>
      <c r="E58" s="81"/>
      <c r="F58" s="81"/>
      <c r="G58" s="81"/>
    </row>
    <row r="59" spans="1:7" x14ac:dyDescent="0.3">
      <c r="A59" s="81"/>
      <c r="B59" s="81"/>
      <c r="C59" s="81"/>
      <c r="D59" s="81"/>
      <c r="E59" s="81"/>
      <c r="F59" s="81"/>
      <c r="G59" s="81"/>
    </row>
    <row r="60" spans="1:7" x14ac:dyDescent="0.3">
      <c r="A60" s="81"/>
      <c r="B60" s="81"/>
      <c r="C60" s="81"/>
      <c r="D60" s="81"/>
      <c r="E60" s="81"/>
      <c r="F60" s="81"/>
      <c r="G60" s="81"/>
    </row>
    <row r="61" spans="1:7" x14ac:dyDescent="0.3">
      <c r="A61" s="81"/>
      <c r="B61" s="81"/>
      <c r="C61" s="81"/>
      <c r="D61" s="81"/>
      <c r="E61" s="81"/>
      <c r="F61" s="81"/>
      <c r="G61" s="81"/>
    </row>
    <row r="62" spans="1:7" x14ac:dyDescent="0.3">
      <c r="A62" s="81"/>
      <c r="B62" s="81"/>
      <c r="C62" s="81"/>
      <c r="D62" s="81"/>
      <c r="E62" s="81"/>
      <c r="F62" s="81"/>
      <c r="G62" s="81"/>
    </row>
    <row r="63" spans="1:7" x14ac:dyDescent="0.3">
      <c r="A63" s="81"/>
      <c r="B63" s="81"/>
      <c r="C63" s="81"/>
      <c r="D63" s="81"/>
      <c r="E63" s="81"/>
      <c r="F63" s="81"/>
      <c r="G63" s="81"/>
    </row>
    <row r="64" spans="1:7" x14ac:dyDescent="0.3">
      <c r="A64" s="81"/>
      <c r="B64" s="81"/>
      <c r="C64" s="81"/>
      <c r="D64" s="81"/>
      <c r="E64" s="81"/>
      <c r="F64" s="81"/>
      <c r="G64" s="81"/>
    </row>
    <row r="65" spans="1:7" x14ac:dyDescent="0.3">
      <c r="A65" s="81"/>
      <c r="B65" s="81"/>
      <c r="C65" s="81"/>
      <c r="D65" s="81"/>
      <c r="E65" s="81"/>
      <c r="F65" s="81"/>
      <c r="G65" s="81"/>
    </row>
    <row r="66" spans="1:7" x14ac:dyDescent="0.3">
      <c r="A66" s="81"/>
      <c r="B66" s="81"/>
      <c r="C66" s="81"/>
      <c r="D66" s="81"/>
      <c r="E66" s="81"/>
      <c r="F66" s="81"/>
      <c r="G66" s="81"/>
    </row>
    <row r="67" spans="1:7" x14ac:dyDescent="0.3">
      <c r="A67" s="81"/>
      <c r="B67" s="81"/>
      <c r="C67" s="81"/>
      <c r="D67" s="81"/>
      <c r="E67" s="81"/>
      <c r="F67" s="81"/>
      <c r="G67" s="81"/>
    </row>
    <row r="68" spans="1:7" x14ac:dyDescent="0.3">
      <c r="A68" s="81"/>
      <c r="B68" s="81"/>
      <c r="C68" s="81"/>
      <c r="D68" s="81"/>
      <c r="E68" s="81"/>
      <c r="F68" s="81"/>
      <c r="G68" s="81"/>
    </row>
    <row r="69" spans="1:7" x14ac:dyDescent="0.3">
      <c r="A69" s="81"/>
      <c r="B69" s="81"/>
      <c r="C69" s="81"/>
      <c r="D69" s="81"/>
      <c r="E69" s="81"/>
      <c r="F69" s="81"/>
      <c r="G69" s="81"/>
    </row>
    <row r="70" spans="1:7" x14ac:dyDescent="0.3">
      <c r="A70" s="81"/>
      <c r="B70" s="81"/>
      <c r="C70" s="81"/>
      <c r="D70" s="81"/>
      <c r="E70" s="81"/>
      <c r="F70" s="81"/>
      <c r="G70" s="81"/>
    </row>
    <row r="71" spans="1:7" x14ac:dyDescent="0.3">
      <c r="A71" s="81"/>
      <c r="B71" s="81"/>
      <c r="C71" s="81"/>
      <c r="D71" s="81"/>
      <c r="E71" s="81"/>
      <c r="F71" s="81"/>
      <c r="G71" s="81"/>
    </row>
    <row r="72" spans="1:7" x14ac:dyDescent="0.3">
      <c r="A72" s="81"/>
      <c r="B72" s="81"/>
      <c r="C72" s="81"/>
      <c r="D72" s="81"/>
      <c r="E72" s="81"/>
      <c r="F72" s="81"/>
      <c r="G72" s="81"/>
    </row>
    <row r="73" spans="1:7" x14ac:dyDescent="0.3">
      <c r="A73" s="81"/>
      <c r="B73" s="81"/>
      <c r="C73" s="81"/>
      <c r="D73" s="81"/>
      <c r="E73" s="81"/>
      <c r="F73" s="81"/>
      <c r="G73" s="81"/>
    </row>
    <row r="74" spans="1:7" x14ac:dyDescent="0.3">
      <c r="A74" s="81"/>
      <c r="B74" s="81"/>
      <c r="C74" s="81"/>
      <c r="D74" s="81"/>
      <c r="E74" s="81"/>
      <c r="F74" s="81"/>
      <c r="G74" s="81"/>
    </row>
    <row r="75" spans="1:7" x14ac:dyDescent="0.3">
      <c r="A75" s="81"/>
      <c r="B75" s="81"/>
      <c r="C75" s="81"/>
      <c r="D75" s="81"/>
      <c r="E75" s="81"/>
      <c r="F75" s="81"/>
      <c r="G75" s="81"/>
    </row>
    <row r="76" spans="1:7" x14ac:dyDescent="0.3">
      <c r="A76" s="81"/>
      <c r="B76" s="81"/>
      <c r="C76" s="81"/>
      <c r="D76" s="81"/>
      <c r="E76" s="81"/>
      <c r="F76" s="81"/>
      <c r="G76" s="81"/>
    </row>
    <row r="77" spans="1:7" x14ac:dyDescent="0.3">
      <c r="A77" s="81"/>
      <c r="B77" s="81"/>
      <c r="C77" s="81"/>
      <c r="D77" s="81"/>
      <c r="E77" s="81"/>
      <c r="F77" s="81"/>
      <c r="G77" s="81"/>
    </row>
    <row r="78" spans="1:7" x14ac:dyDescent="0.3">
      <c r="A78" s="81"/>
      <c r="B78" s="81"/>
      <c r="C78" s="81"/>
      <c r="D78" s="81"/>
      <c r="E78" s="81"/>
      <c r="F78" s="81"/>
      <c r="G78" s="81"/>
    </row>
    <row r="79" spans="1:7" x14ac:dyDescent="0.3">
      <c r="A79" s="81"/>
      <c r="B79" s="81"/>
      <c r="C79" s="81"/>
      <c r="D79" s="81"/>
      <c r="E79" s="81"/>
      <c r="F79" s="81"/>
      <c r="G79" s="81"/>
    </row>
    <row r="80" spans="1:7" x14ac:dyDescent="0.3">
      <c r="A80" s="81"/>
      <c r="B80" s="81"/>
      <c r="C80" s="81"/>
      <c r="D80" s="81"/>
      <c r="E80" s="81"/>
      <c r="F80" s="81"/>
      <c r="G80" s="81"/>
    </row>
    <row r="81" spans="1:7" x14ac:dyDescent="0.3">
      <c r="A81" s="81"/>
      <c r="B81" s="81"/>
      <c r="C81" s="81"/>
      <c r="D81" s="81"/>
      <c r="E81" s="81"/>
      <c r="F81" s="81"/>
      <c r="G81" s="81"/>
    </row>
    <row r="82" spans="1:7" x14ac:dyDescent="0.3">
      <c r="A82" s="81"/>
      <c r="B82" s="81"/>
      <c r="C82" s="81"/>
      <c r="D82" s="81"/>
      <c r="E82" s="81"/>
      <c r="F82" s="81"/>
      <c r="G82" s="81"/>
    </row>
    <row r="83" spans="1:7" x14ac:dyDescent="0.3">
      <c r="A83" s="81"/>
      <c r="B83" s="81"/>
      <c r="C83" s="81"/>
      <c r="D83" s="81"/>
      <c r="E83" s="81"/>
      <c r="F83" s="81"/>
      <c r="G83" s="81"/>
    </row>
    <row r="84" spans="1:7" x14ac:dyDescent="0.3">
      <c r="A84" s="81"/>
      <c r="B84" s="81"/>
      <c r="C84" s="81"/>
      <c r="D84" s="81"/>
      <c r="E84" s="81"/>
      <c r="F84" s="81"/>
      <c r="G84" s="81"/>
    </row>
    <row r="85" spans="1:7" x14ac:dyDescent="0.3">
      <c r="A85" s="81"/>
      <c r="B85" s="81"/>
      <c r="C85" s="81"/>
      <c r="D85" s="81"/>
      <c r="E85" s="81"/>
      <c r="F85" s="81"/>
      <c r="G85" s="81"/>
    </row>
    <row r="86" spans="1:7" x14ac:dyDescent="0.3">
      <c r="A86" s="81"/>
      <c r="B86" s="81"/>
      <c r="C86" s="81"/>
      <c r="D86" s="81"/>
      <c r="E86" s="81"/>
      <c r="F86" s="81"/>
      <c r="G86" s="81"/>
    </row>
    <row r="87" spans="1:7" x14ac:dyDescent="0.3">
      <c r="A87" s="81"/>
      <c r="B87" s="81"/>
      <c r="C87" s="81"/>
      <c r="D87" s="81"/>
      <c r="E87" s="81"/>
      <c r="F87" s="81"/>
      <c r="G87" s="81"/>
    </row>
    <row r="88" spans="1:7" x14ac:dyDescent="0.3">
      <c r="A88" s="81"/>
      <c r="B88" s="81"/>
      <c r="C88" s="81"/>
      <c r="D88" s="81"/>
      <c r="E88" s="81"/>
      <c r="F88" s="81"/>
      <c r="G88" s="81"/>
    </row>
    <row r="89" spans="1:7" x14ac:dyDescent="0.3">
      <c r="A89" s="81"/>
      <c r="B89" s="81"/>
      <c r="C89" s="81"/>
      <c r="D89" s="81"/>
      <c r="E89" s="81"/>
      <c r="F89" s="81"/>
      <c r="G89" s="81"/>
    </row>
    <row r="90" spans="1:7" x14ac:dyDescent="0.3">
      <c r="A90" s="81"/>
      <c r="B90" s="81"/>
      <c r="C90" s="81"/>
      <c r="D90" s="81"/>
      <c r="E90" s="81"/>
      <c r="F90" s="81"/>
      <c r="G90" s="81"/>
    </row>
    <row r="91" spans="1:7" x14ac:dyDescent="0.3">
      <c r="A91" s="81"/>
      <c r="B91" s="81"/>
      <c r="C91" s="81"/>
      <c r="D91" s="81"/>
      <c r="E91" s="81"/>
      <c r="F91" s="81"/>
      <c r="G91" s="81"/>
    </row>
    <row r="92" spans="1:7" x14ac:dyDescent="0.3">
      <c r="A92" s="81"/>
      <c r="B92" s="81"/>
      <c r="C92" s="81"/>
      <c r="D92" s="81"/>
      <c r="E92" s="81"/>
      <c r="F92" s="81"/>
      <c r="G92" s="81"/>
    </row>
    <row r="93" spans="1:7" x14ac:dyDescent="0.3">
      <c r="A93" s="81"/>
      <c r="B93" s="81"/>
      <c r="C93" s="81"/>
      <c r="D93" s="81"/>
      <c r="E93" s="81"/>
      <c r="F93" s="81"/>
      <c r="G93" s="81"/>
    </row>
    <row r="94" spans="1:7" x14ac:dyDescent="0.3">
      <c r="A94" s="81"/>
      <c r="B94" s="81"/>
      <c r="C94" s="81"/>
      <c r="D94" s="81"/>
      <c r="E94" s="81"/>
      <c r="F94" s="81"/>
      <c r="G94" s="81"/>
    </row>
    <row r="95" spans="1:7" x14ac:dyDescent="0.3">
      <c r="A95" s="81"/>
      <c r="B95" s="81"/>
      <c r="C95" s="81"/>
      <c r="D95" s="81"/>
      <c r="E95" s="81"/>
      <c r="F95" s="81"/>
      <c r="G95" s="81"/>
    </row>
    <row r="96" spans="1:7" x14ac:dyDescent="0.3">
      <c r="A96" s="81"/>
      <c r="B96" s="81"/>
      <c r="C96" s="81"/>
      <c r="D96" s="81"/>
      <c r="E96" s="81"/>
      <c r="F96" s="81"/>
      <c r="G96" s="81"/>
    </row>
    <row r="97" spans="1:7" x14ac:dyDescent="0.3">
      <c r="A97" s="81"/>
      <c r="B97" s="81"/>
      <c r="C97" s="81"/>
      <c r="D97" s="81"/>
      <c r="E97" s="81"/>
      <c r="F97" s="81"/>
      <c r="G97" s="81"/>
    </row>
    <row r="98" spans="1:7" x14ac:dyDescent="0.3">
      <c r="A98" s="81"/>
      <c r="B98" s="81"/>
      <c r="C98" s="81"/>
      <c r="D98" s="81"/>
      <c r="E98" s="81"/>
      <c r="F98" s="81"/>
      <c r="G98" s="81"/>
    </row>
    <row r="99" spans="1:7" x14ac:dyDescent="0.3">
      <c r="A99" s="81"/>
      <c r="B99" s="81"/>
      <c r="C99" s="81"/>
      <c r="D99" s="81"/>
      <c r="E99" s="81"/>
      <c r="F99" s="81"/>
      <c r="G99" s="81"/>
    </row>
    <row r="100" spans="1:7" x14ac:dyDescent="0.3">
      <c r="A100" s="81"/>
      <c r="B100" s="81"/>
      <c r="C100" s="81"/>
      <c r="D100" s="81"/>
      <c r="E100" s="81"/>
      <c r="F100" s="81"/>
      <c r="G100" s="81"/>
    </row>
    <row r="101" spans="1:7" x14ac:dyDescent="0.3">
      <c r="A101" s="81"/>
      <c r="B101" s="81"/>
      <c r="C101" s="81"/>
      <c r="D101" s="81"/>
      <c r="E101" s="81"/>
      <c r="F101" s="81"/>
      <c r="G101" s="81"/>
    </row>
    <row r="102" spans="1:7" x14ac:dyDescent="0.3">
      <c r="A102" s="81"/>
      <c r="B102" s="81"/>
      <c r="C102" s="81"/>
      <c r="D102" s="81"/>
      <c r="E102" s="81"/>
      <c r="F102" s="81"/>
      <c r="G102" s="81"/>
    </row>
    <row r="103" spans="1:7" x14ac:dyDescent="0.3">
      <c r="A103" s="81"/>
      <c r="B103" s="81"/>
      <c r="C103" s="81"/>
      <c r="D103" s="81"/>
      <c r="E103" s="81"/>
      <c r="F103" s="81"/>
      <c r="G103" s="81"/>
    </row>
    <row r="104" spans="1:7" x14ac:dyDescent="0.3">
      <c r="A104" s="81"/>
      <c r="B104" s="81"/>
      <c r="C104" s="81"/>
      <c r="D104" s="81"/>
      <c r="E104" s="81"/>
      <c r="F104" s="81"/>
      <c r="G104" s="81"/>
    </row>
    <row r="105" spans="1:7" x14ac:dyDescent="0.3">
      <c r="F105" s="81"/>
      <c r="G105" s="81"/>
    </row>
    <row r="106" spans="1:7" x14ac:dyDescent="0.3">
      <c r="F106" s="81"/>
      <c r="G106" s="81"/>
    </row>
    <row r="107" spans="1:7" x14ac:dyDescent="0.3">
      <c r="F107" s="81"/>
      <c r="G107" s="81"/>
    </row>
    <row r="108" spans="1:7" x14ac:dyDescent="0.3">
      <c r="F108" s="81"/>
      <c r="G108" s="81"/>
    </row>
    <row r="109" spans="1:7" x14ac:dyDescent="0.3">
      <c r="F109" s="81"/>
      <c r="G109" s="81"/>
    </row>
    <row r="110" spans="1:7" x14ac:dyDescent="0.3">
      <c r="F110" s="81"/>
      <c r="G110" s="81"/>
    </row>
    <row r="111" spans="1:7" x14ac:dyDescent="0.3">
      <c r="F111" s="81"/>
      <c r="G111" s="81"/>
    </row>
    <row r="112" spans="1:7" x14ac:dyDescent="0.3">
      <c r="F112" s="81"/>
      <c r="G112" s="81"/>
    </row>
    <row r="113" spans="6:7" x14ac:dyDescent="0.3">
      <c r="F113" s="81"/>
      <c r="G113" s="81"/>
    </row>
    <row r="114" spans="6:7" x14ac:dyDescent="0.3">
      <c r="F114" s="81"/>
      <c r="G114" s="81"/>
    </row>
    <row r="115" spans="6:7" x14ac:dyDescent="0.3">
      <c r="F115" s="81"/>
      <c r="G115" s="81"/>
    </row>
    <row r="116" spans="6:7" x14ac:dyDescent="0.3">
      <c r="F116" s="81"/>
      <c r="G116" s="81"/>
    </row>
  </sheetData>
  <sheetProtection password="CD18" sheet="1" objects="1" scenarios="1"/>
  <mergeCells count="13">
    <mergeCell ref="B40:E40"/>
    <mergeCell ref="A2:G2"/>
    <mergeCell ref="A4:G4"/>
    <mergeCell ref="A6:G6"/>
    <mergeCell ref="E16:G16"/>
    <mergeCell ref="E17:G17"/>
    <mergeCell ref="E25:G25"/>
    <mergeCell ref="E26:G26"/>
    <mergeCell ref="E32:G33"/>
    <mergeCell ref="B24:D24"/>
    <mergeCell ref="B38:E38"/>
    <mergeCell ref="B39:E39"/>
    <mergeCell ref="B37:E3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10F7-67D5-409E-8FEE-2E8728AFDEBC}">
  <sheetPr codeName="Feuil2"/>
  <dimension ref="A2:H32"/>
  <sheetViews>
    <sheetView workbookViewId="0">
      <selection activeCell="A14" sqref="A14"/>
    </sheetView>
  </sheetViews>
  <sheetFormatPr baseColWidth="10" defaultColWidth="11.44140625" defaultRowHeight="14.4" x14ac:dyDescent="0.3"/>
  <cols>
    <col min="1" max="16384" width="11.44140625" style="139"/>
  </cols>
  <sheetData>
    <row r="2" spans="1:8" s="141" customFormat="1" ht="15.6" x14ac:dyDescent="0.3">
      <c r="A2" s="140" t="s">
        <v>161</v>
      </c>
    </row>
    <row r="3" spans="1:8" s="141" customFormat="1" ht="15.6" x14ac:dyDescent="0.3"/>
    <row r="4" spans="1:8" s="141" customFormat="1" ht="15.6" x14ac:dyDescent="0.3">
      <c r="A4" s="142" t="s">
        <v>162</v>
      </c>
    </row>
    <row r="5" spans="1:8" s="141" customFormat="1" ht="15.6" x14ac:dyDescent="0.3"/>
    <row r="6" spans="1:8" s="141" customFormat="1" ht="15.6" x14ac:dyDescent="0.3">
      <c r="A6" s="142" t="s">
        <v>163</v>
      </c>
    </row>
    <row r="7" spans="1:8" s="141" customFormat="1" ht="15.6" x14ac:dyDescent="0.3">
      <c r="A7" s="142"/>
    </row>
    <row r="8" spans="1:8" s="141" customFormat="1" ht="15.6" x14ac:dyDescent="0.3">
      <c r="A8" s="143" t="s">
        <v>164</v>
      </c>
    </row>
    <row r="9" spans="1:8" s="141" customFormat="1" ht="15.6" x14ac:dyDescent="0.3">
      <c r="A9" s="140"/>
    </row>
    <row r="10" spans="1:8" s="141" customFormat="1" ht="15.6" x14ac:dyDescent="0.3">
      <c r="A10" s="140" t="s">
        <v>165</v>
      </c>
    </row>
    <row r="11" spans="1:8" s="141" customFormat="1" ht="15.6" x14ac:dyDescent="0.3">
      <c r="A11" s="140"/>
    </row>
    <row r="12" spans="1:8" s="141" customFormat="1" ht="15.6" x14ac:dyDescent="0.3">
      <c r="A12" s="143" t="s">
        <v>166</v>
      </c>
    </row>
    <row r="13" spans="1:8" s="141" customFormat="1" ht="15.6" x14ac:dyDescent="0.3"/>
    <row r="14" spans="1:8" ht="15.6" x14ac:dyDescent="0.3">
      <c r="A14" s="143" t="s">
        <v>167</v>
      </c>
      <c r="B14" s="141"/>
      <c r="C14" s="141"/>
      <c r="D14" s="141"/>
      <c r="E14" s="141"/>
      <c r="F14" s="141"/>
      <c r="G14" s="141"/>
      <c r="H14" s="141"/>
    </row>
    <row r="15" spans="1:8" ht="15.6" x14ac:dyDescent="0.3">
      <c r="H15" s="141"/>
    </row>
    <row r="16" spans="1:8" ht="15.6" x14ac:dyDescent="0.3">
      <c r="H16" s="141"/>
    </row>
    <row r="17" spans="1:8" ht="15.6" x14ac:dyDescent="0.3">
      <c r="H17" s="141"/>
    </row>
    <row r="18" spans="1:8" ht="15.6" x14ac:dyDescent="0.3">
      <c r="H18" s="141"/>
    </row>
    <row r="19" spans="1:8" ht="15.6" x14ac:dyDescent="0.3">
      <c r="H19" s="141"/>
    </row>
    <row r="20" spans="1:8" ht="15.6" x14ac:dyDescent="0.3">
      <c r="H20" s="141"/>
    </row>
    <row r="21" spans="1:8" ht="15.6" x14ac:dyDescent="0.3">
      <c r="H21" s="141"/>
    </row>
    <row r="22" spans="1:8" ht="15.6" x14ac:dyDescent="0.3">
      <c r="H22" s="141"/>
    </row>
    <row r="23" spans="1:8" ht="15.6" x14ac:dyDescent="0.3">
      <c r="H23" s="141"/>
    </row>
    <row r="24" spans="1:8" ht="15.6" x14ac:dyDescent="0.3">
      <c r="H24" s="141"/>
    </row>
    <row r="25" spans="1:8" ht="15.6" x14ac:dyDescent="0.3">
      <c r="H25" s="141"/>
    </row>
    <row r="26" spans="1:8" ht="15.6" x14ac:dyDescent="0.3">
      <c r="H26" s="141"/>
    </row>
    <row r="27" spans="1:8" ht="15.6" x14ac:dyDescent="0.3">
      <c r="H27" s="141"/>
    </row>
    <row r="28" spans="1:8" ht="15.6" x14ac:dyDescent="0.3">
      <c r="H28" s="141"/>
    </row>
    <row r="29" spans="1:8" ht="15.6" x14ac:dyDescent="0.3">
      <c r="H29" s="141"/>
    </row>
    <row r="30" spans="1:8" ht="15.6" x14ac:dyDescent="0.3">
      <c r="H30" s="141"/>
    </row>
    <row r="31" spans="1:8" ht="15.6" x14ac:dyDescent="0.3">
      <c r="H31" s="141"/>
    </row>
    <row r="32" spans="1:8" ht="15.6" x14ac:dyDescent="0.3">
      <c r="A32" s="141"/>
      <c r="B32" s="141"/>
      <c r="C32" s="141"/>
      <c r="D32" s="141"/>
      <c r="E32" s="141"/>
      <c r="F32" s="141"/>
      <c r="G32" s="141"/>
      <c r="H32" s="141"/>
    </row>
  </sheetData>
  <sheetProtection algorithmName="SHA-512" hashValue="AID2rM2kspDfz/yg7YDaEXbOqqvVEHuvDFU5G7UIYwCXXZHWk/yq1nJYEOyuRHQ2dbRS1fcGRV+tRkmqv0ERbw==" saltValue="HC/VwrakZ1j1evyv441fkw==" spinCount="100000" sheet="1" objects="1" scenarios="1"/>
  <hyperlinks>
    <hyperlink ref="A4" r:id="rId1" display="https://cloud.urban.brussels/index.php/s/MqY43MbYYys7dH7" xr:uid="{4F08A580-5519-4DE5-A37F-11B28CA5481A}"/>
    <hyperlink ref="A6" r:id="rId2" display="https://cloud.urban.brussels/index.php/s/W4d7HLxL292DgtC" xr:uid="{E6012B39-2099-4FCE-AD48-8B5D02185AA9}"/>
    <hyperlink ref="A8" r:id="rId3" display="https://quartiers.brussels/3/" xr:uid="{EE33BEFD-0299-4C93-AE4C-06A61CDEF1BF}"/>
    <hyperlink ref="A12" r:id="rId4" display="https://quartiers.brussels/3/" xr:uid="{53023817-FB4C-4F87-B89D-54C49072AEA8}"/>
    <hyperlink ref="A14" r:id="rId5" location="pdfviewer" display="https://cloud.urban.brussels/index.php/s/bd3yPd67gT8f9J5 - pdfviewer" xr:uid="{46DB5CEF-81C7-4C4C-AE2B-574DA8F3426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81C4-E25A-41F6-A213-7C6387F6A3A5}">
  <sheetPr codeName="Feuil3"/>
  <dimension ref="A2:H32"/>
  <sheetViews>
    <sheetView workbookViewId="0">
      <selection activeCell="J15" sqref="J15"/>
    </sheetView>
  </sheetViews>
  <sheetFormatPr baseColWidth="10" defaultColWidth="11.44140625" defaultRowHeight="14.4" x14ac:dyDescent="0.3"/>
  <cols>
    <col min="1" max="16384" width="11.44140625" style="139"/>
  </cols>
  <sheetData>
    <row r="2" spans="1:8" s="141" customFormat="1" ht="15.6" x14ac:dyDescent="0.3">
      <c r="A2" s="140"/>
    </row>
    <row r="3" spans="1:8" s="141" customFormat="1" ht="15.6" x14ac:dyDescent="0.3">
      <c r="A3" s="148" t="s">
        <v>168</v>
      </c>
      <c r="B3" s="146"/>
      <c r="C3" s="146"/>
      <c r="D3" s="146"/>
      <c r="E3" s="146"/>
      <c r="F3" s="146"/>
      <c r="G3" s="146"/>
    </row>
    <row r="4" spans="1:8" s="141" customFormat="1" ht="15.6" x14ac:dyDescent="0.3">
      <c r="A4" s="149" t="s">
        <v>169</v>
      </c>
      <c r="B4" s="150" t="s">
        <v>170</v>
      </c>
      <c r="C4" s="151"/>
      <c r="D4" s="146"/>
      <c r="E4" s="149" t="s">
        <v>169</v>
      </c>
      <c r="F4" s="152" t="s">
        <v>171</v>
      </c>
      <c r="G4" s="144"/>
    </row>
    <row r="5" spans="1:8" s="141" customFormat="1" ht="15.6" x14ac:dyDescent="0.3">
      <c r="A5" s="146"/>
      <c r="B5" s="150" t="s">
        <v>172</v>
      </c>
      <c r="C5" s="151"/>
      <c r="D5" s="151"/>
      <c r="E5" s="146"/>
      <c r="F5" s="152" t="s">
        <v>173</v>
      </c>
      <c r="G5" s="144"/>
    </row>
    <row r="6" spans="1:8" s="141" customFormat="1" ht="15.6" x14ac:dyDescent="0.3">
      <c r="A6" s="146"/>
      <c r="B6" s="150" t="s">
        <v>174</v>
      </c>
      <c r="C6" s="151"/>
      <c r="D6" s="151"/>
      <c r="E6" s="146"/>
      <c r="F6" s="152" t="s">
        <v>175</v>
      </c>
      <c r="G6" s="144"/>
    </row>
    <row r="7" spans="1:8" s="141" customFormat="1" ht="15.6" x14ac:dyDescent="0.3">
      <c r="A7" s="146"/>
      <c r="B7" s="150" t="s">
        <v>176</v>
      </c>
      <c r="C7" s="151"/>
      <c r="D7" s="151"/>
      <c r="E7" s="146"/>
      <c r="F7" s="152" t="s">
        <v>177</v>
      </c>
      <c r="G7" s="144"/>
    </row>
    <row r="8" spans="1:8" s="141" customFormat="1" ht="15.6" x14ac:dyDescent="0.3">
      <c r="A8" s="146"/>
      <c r="B8" s="146"/>
      <c r="C8" s="146"/>
      <c r="D8" s="146"/>
      <c r="E8" s="146"/>
      <c r="F8" s="146"/>
      <c r="G8" s="146"/>
    </row>
    <row r="9" spans="1:8" s="141" customFormat="1" ht="15.6" x14ac:dyDescent="0.3">
      <c r="A9" s="146"/>
      <c r="B9" s="146"/>
      <c r="C9" s="146"/>
      <c r="D9" s="146"/>
      <c r="E9" s="146"/>
      <c r="F9" s="146"/>
      <c r="G9" s="146"/>
    </row>
    <row r="10" spans="1:8" s="141" customFormat="1" ht="15.6" x14ac:dyDescent="0.3">
      <c r="A10" s="145" t="s">
        <v>178</v>
      </c>
      <c r="B10" s="146"/>
      <c r="C10" s="146"/>
      <c r="D10" s="146"/>
      <c r="E10" s="146"/>
      <c r="F10" s="146"/>
      <c r="G10" s="146"/>
    </row>
    <row r="11" spans="1:8" s="141" customFormat="1" ht="15.6" x14ac:dyDescent="0.3">
      <c r="A11" s="146"/>
      <c r="B11" s="153" t="s">
        <v>179</v>
      </c>
      <c r="C11" s="146"/>
      <c r="D11" s="146"/>
      <c r="E11" s="146"/>
      <c r="F11" s="153" t="s">
        <v>180</v>
      </c>
      <c r="G11" s="146"/>
    </row>
    <row r="12" spans="1:8" s="141" customFormat="1" ht="15.6" x14ac:dyDescent="0.3">
      <c r="A12" s="146"/>
      <c r="B12" s="147" t="s">
        <v>181</v>
      </c>
      <c r="C12" s="146"/>
      <c r="D12" s="146"/>
      <c r="E12" s="146"/>
      <c r="F12" s="154" t="s">
        <v>182</v>
      </c>
      <c r="G12" s="146"/>
    </row>
    <row r="13" spans="1:8" s="141" customFormat="1" ht="15.6" x14ac:dyDescent="0.3">
      <c r="A13" s="146"/>
      <c r="B13" s="153" t="s">
        <v>183</v>
      </c>
      <c r="C13" s="146"/>
      <c r="D13" s="146"/>
      <c r="E13" s="146"/>
      <c r="F13" s="153" t="s">
        <v>184</v>
      </c>
      <c r="G13" s="146"/>
    </row>
    <row r="14" spans="1:8" ht="15.6" x14ac:dyDescent="0.3">
      <c r="A14" s="153"/>
      <c r="B14" s="146"/>
      <c r="C14" s="146"/>
      <c r="D14" s="146"/>
      <c r="E14" s="146"/>
      <c r="F14" s="146"/>
      <c r="G14" s="146"/>
      <c r="H14" s="141"/>
    </row>
    <row r="15" spans="1:8" ht="15.6" x14ac:dyDescent="0.3">
      <c r="A15" s="153"/>
      <c r="B15" s="146"/>
      <c r="C15" s="146"/>
      <c r="D15" s="146"/>
      <c r="E15" s="146"/>
      <c r="F15" s="146"/>
      <c r="G15" s="146"/>
      <c r="H15" s="141"/>
    </row>
    <row r="16" spans="1:8" ht="15.6" x14ac:dyDescent="0.3">
      <c r="A16" s="145" t="s">
        <v>185</v>
      </c>
      <c r="B16" s="146"/>
      <c r="C16" s="146"/>
      <c r="D16" s="146"/>
      <c r="E16" s="146"/>
      <c r="F16" s="146"/>
      <c r="G16" s="146"/>
      <c r="H16" s="141"/>
    </row>
    <row r="17" spans="1:8" ht="15.6" x14ac:dyDescent="0.3">
      <c r="A17" s="146"/>
      <c r="B17" s="153" t="s">
        <v>186</v>
      </c>
      <c r="C17" s="146"/>
      <c r="D17" s="146"/>
      <c r="E17" s="150" t="s">
        <v>187</v>
      </c>
      <c r="F17" s="153" t="s">
        <v>188</v>
      </c>
      <c r="G17" s="146"/>
      <c r="H17" s="141"/>
    </row>
    <row r="18" spans="1:8" ht="15.6" x14ac:dyDescent="0.3">
      <c r="A18" s="146"/>
      <c r="B18" s="147" t="s">
        <v>181</v>
      </c>
      <c r="C18" s="146"/>
      <c r="D18" s="146"/>
      <c r="E18" s="146"/>
      <c r="F18" s="154" t="s">
        <v>189</v>
      </c>
      <c r="G18" s="146"/>
      <c r="H18" s="141"/>
    </row>
    <row r="19" spans="1:8" ht="15.6" x14ac:dyDescent="0.3">
      <c r="A19" s="146"/>
      <c r="B19" s="153" t="s">
        <v>183</v>
      </c>
      <c r="C19" s="146"/>
      <c r="D19" s="146"/>
      <c r="E19" s="146"/>
      <c r="F19" s="153" t="s">
        <v>190</v>
      </c>
      <c r="G19" s="146"/>
      <c r="H19" s="141"/>
    </row>
    <row r="20" spans="1:8" ht="15.6" x14ac:dyDescent="0.3">
      <c r="H20" s="141"/>
    </row>
    <row r="21" spans="1:8" ht="15.6" x14ac:dyDescent="0.3">
      <c r="H21" s="141"/>
    </row>
    <row r="22" spans="1:8" ht="15.6" x14ac:dyDescent="0.3">
      <c r="H22" s="141"/>
    </row>
    <row r="23" spans="1:8" ht="15.6" x14ac:dyDescent="0.3">
      <c r="H23" s="141"/>
    </row>
    <row r="24" spans="1:8" ht="15.6" x14ac:dyDescent="0.3">
      <c r="H24" s="141"/>
    </row>
    <row r="25" spans="1:8" ht="15.6" x14ac:dyDescent="0.3">
      <c r="H25" s="141"/>
    </row>
    <row r="26" spans="1:8" ht="15.6" x14ac:dyDescent="0.3">
      <c r="H26" s="141"/>
    </row>
    <row r="27" spans="1:8" ht="15.6" x14ac:dyDescent="0.3">
      <c r="H27" s="141"/>
    </row>
    <row r="28" spans="1:8" ht="15.6" x14ac:dyDescent="0.3">
      <c r="H28" s="141"/>
    </row>
    <row r="29" spans="1:8" ht="15.6" x14ac:dyDescent="0.3">
      <c r="H29" s="141"/>
    </row>
    <row r="30" spans="1:8" ht="15.6" x14ac:dyDescent="0.3">
      <c r="H30" s="141"/>
    </row>
    <row r="31" spans="1:8" ht="15.6" x14ac:dyDescent="0.3">
      <c r="H31" s="141"/>
    </row>
    <row r="32" spans="1:8" ht="15.6" x14ac:dyDescent="0.3">
      <c r="A32" s="141"/>
      <c r="B32" s="141"/>
      <c r="C32" s="141"/>
      <c r="D32" s="141"/>
      <c r="E32" s="141"/>
      <c r="F32" s="141"/>
      <c r="G32" s="141"/>
      <c r="H32" s="141"/>
    </row>
  </sheetData>
  <sheetProtection algorithmName="SHA-512" hashValue="35eJKaiR1YAFdQYC86IsR1TXrkq8jvfHQ/jl3fpkOeA1o3ZOHLoziuyOT2Os/yCNb+xpcrPdEFdbUFNFYo9OgQ==" saltValue="RbQNXHkRIHd0ABFYKY+oAw==" spinCount="100000" sheet="1" objects="1" scenarios="1"/>
  <hyperlinks>
    <hyperlink ref="B12" r:id="rId1" display="mailto:tdiouf@urban.brussels" xr:uid="{CB76790B-86B0-48D1-9CA1-F3F949053B90}"/>
    <hyperlink ref="B18" r:id="rId2" display="mailto:tdiouf@urban.brussels" xr:uid="{6432327B-BAD8-46F5-A4CC-8906017EE391}"/>
    <hyperlink ref="F12" r:id="rId3" xr:uid="{FFB252CF-9D99-4E85-AA02-F843861908C1}"/>
    <hyperlink ref="F18" r:id="rId4" xr:uid="{30462EB7-F32C-4D72-AA76-88E715B0165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L39"/>
  <sheetViews>
    <sheetView workbookViewId="0">
      <selection activeCell="L14" sqref="L14"/>
    </sheetView>
  </sheetViews>
  <sheetFormatPr baseColWidth="10" defaultColWidth="9.109375" defaultRowHeight="14.4" x14ac:dyDescent="0.3"/>
  <cols>
    <col min="1" max="1" width="9.109375" style="81"/>
    <col min="2" max="2" width="21.44140625" style="81" customWidth="1"/>
    <col min="3" max="3" width="4.88671875" style="81" customWidth="1"/>
    <col min="4" max="5" width="13.109375" style="81" customWidth="1"/>
    <col min="6" max="6" width="15" style="81" customWidth="1"/>
    <col min="7" max="7" width="12.88671875" style="81" customWidth="1"/>
    <col min="8" max="8" width="13.5546875" style="81" customWidth="1"/>
    <col min="9" max="9" width="10.33203125" style="81" customWidth="1"/>
    <col min="10" max="10" width="9.109375" style="81"/>
    <col min="11" max="11" width="10.109375" style="81" bestFit="1" customWidth="1"/>
    <col min="12" max="12" width="9.109375" style="81"/>
    <col min="13" max="13" width="10.109375" style="81" customWidth="1"/>
    <col min="14" max="16384" width="9.109375" style="81"/>
  </cols>
  <sheetData>
    <row r="1" spans="1:12" x14ac:dyDescent="0.3">
      <c r="A1" s="117" t="s">
        <v>147</v>
      </c>
    </row>
    <row r="2" spans="1:12" x14ac:dyDescent="0.3">
      <c r="A2" s="117"/>
    </row>
    <row r="3" spans="1:12" x14ac:dyDescent="0.3">
      <c r="A3" s="80" t="s">
        <v>104</v>
      </c>
    </row>
    <row r="4" spans="1:12" x14ac:dyDescent="0.3">
      <c r="B4" s="80" t="s">
        <v>19</v>
      </c>
      <c r="G4" s="80"/>
    </row>
    <row r="5" spans="1:12" ht="29.4" thickBot="1" x14ac:dyDescent="0.35">
      <c r="B5" s="82"/>
      <c r="D5" s="83" t="s">
        <v>20</v>
      </c>
      <c r="E5" s="83"/>
      <c r="F5" s="83" t="s">
        <v>12</v>
      </c>
      <c r="G5" s="84" t="s">
        <v>24</v>
      </c>
      <c r="H5" s="84" t="s">
        <v>42</v>
      </c>
    </row>
    <row r="6" spans="1:12" ht="16.2" thickBot="1" x14ac:dyDescent="0.35">
      <c r="A6" s="85" t="s">
        <v>21</v>
      </c>
      <c r="D6" s="130">
        <v>150000</v>
      </c>
      <c r="E6" s="86"/>
      <c r="F6" s="87" t="e">
        <f>#REF!</f>
        <v>#REF!</v>
      </c>
      <c r="G6" s="88" t="e">
        <f>D6/F6</f>
        <v>#REF!</v>
      </c>
      <c r="H6" s="88"/>
    </row>
    <row r="7" spans="1:12" ht="15.6" x14ac:dyDescent="0.3">
      <c r="A7" s="85" t="s">
        <v>113</v>
      </c>
      <c r="B7" s="89"/>
      <c r="D7" s="131">
        <v>6000</v>
      </c>
      <c r="E7" s="90"/>
      <c r="F7" s="90"/>
      <c r="G7" s="88" t="e">
        <f>D7/F6</f>
        <v>#REF!</v>
      </c>
      <c r="H7" s="88">
        <f>D7/$D$6*100</f>
        <v>4</v>
      </c>
      <c r="I7" s="81" t="s">
        <v>36</v>
      </c>
    </row>
    <row r="8" spans="1:12" ht="15.6" x14ac:dyDescent="0.3">
      <c r="A8" s="85" t="s">
        <v>114</v>
      </c>
      <c r="B8" s="89"/>
      <c r="D8" s="131">
        <v>6000</v>
      </c>
      <c r="E8" s="90"/>
      <c r="F8" s="90"/>
      <c r="G8" s="88" t="e">
        <f>D8/F6</f>
        <v>#REF!</v>
      </c>
      <c r="H8" s="88">
        <f>D8/$D$6*100</f>
        <v>4</v>
      </c>
      <c r="I8" s="81" t="s">
        <v>36</v>
      </c>
    </row>
    <row r="9" spans="1:12" ht="15" thickBot="1" x14ac:dyDescent="0.35">
      <c r="D9" s="90"/>
      <c r="E9" s="90"/>
      <c r="F9" s="90"/>
      <c r="I9" s="86"/>
    </row>
    <row r="10" spans="1:12" ht="15" thickBot="1" x14ac:dyDescent="0.35">
      <c r="A10" s="85" t="s">
        <v>13</v>
      </c>
      <c r="B10" s="91"/>
      <c r="D10" s="92">
        <f>SUM(D6:D9)</f>
        <v>162000</v>
      </c>
      <c r="E10" s="93"/>
      <c r="F10" s="93"/>
      <c r="G10" s="85"/>
      <c r="H10" s="86"/>
      <c r="I10" s="86"/>
    </row>
    <row r="11" spans="1:12" x14ac:dyDescent="0.3">
      <c r="H11" s="86"/>
    </row>
    <row r="13" spans="1:12" x14ac:dyDescent="0.3">
      <c r="B13" s="80" t="s">
        <v>22</v>
      </c>
    </row>
    <row r="14" spans="1:12" ht="57.6" x14ac:dyDescent="0.3">
      <c r="A14" s="94" t="s">
        <v>14</v>
      </c>
      <c r="D14" s="84" t="s">
        <v>45</v>
      </c>
      <c r="E14" s="95" t="s">
        <v>12</v>
      </c>
      <c r="F14" s="84" t="s">
        <v>24</v>
      </c>
      <c r="G14" s="84" t="s">
        <v>52</v>
      </c>
      <c r="H14" s="84" t="s">
        <v>23</v>
      </c>
      <c r="I14" s="84" t="s">
        <v>43</v>
      </c>
      <c r="J14" s="84"/>
      <c r="K14" s="96" t="s">
        <v>29</v>
      </c>
      <c r="L14" s="84" t="s">
        <v>24</v>
      </c>
    </row>
    <row r="15" spans="1:12" ht="15" thickBot="1" x14ac:dyDescent="0.35">
      <c r="A15" s="82"/>
      <c r="D15" s="82"/>
      <c r="E15" s="97"/>
      <c r="F15" s="88"/>
      <c r="K15" s="98"/>
      <c r="L15" s="82"/>
    </row>
    <row r="16" spans="1:12" ht="15" thickBot="1" x14ac:dyDescent="0.35">
      <c r="A16" s="81" t="s">
        <v>17</v>
      </c>
      <c r="D16" s="132">
        <v>110000</v>
      </c>
      <c r="E16" s="99" t="e">
        <f>#REF!</f>
        <v>#REF!</v>
      </c>
      <c r="F16" s="88" t="e">
        <f>D16/E16</f>
        <v>#REF!</v>
      </c>
      <c r="G16" s="88">
        <f>D16/$D$22*100</f>
        <v>73.333333333333329</v>
      </c>
      <c r="H16" s="100">
        <f>$D$7*G16/100</f>
        <v>4400</v>
      </c>
      <c r="I16" s="100">
        <f>$D$8*G16/100</f>
        <v>4400</v>
      </c>
      <c r="J16" s="101"/>
      <c r="K16" s="102">
        <f>D16+H16+I16</f>
        <v>118800</v>
      </c>
      <c r="L16" s="103" t="e">
        <f>K16/E16</f>
        <v>#REF!</v>
      </c>
    </row>
    <row r="17" spans="1:12" ht="15" thickBot="1" x14ac:dyDescent="0.35">
      <c r="A17" s="81" t="s">
        <v>15</v>
      </c>
      <c r="D17" s="132">
        <v>0</v>
      </c>
      <c r="E17" s="99" t="e">
        <f>#REF!</f>
        <v>#REF!</v>
      </c>
      <c r="F17" s="88" t="e">
        <f>D17/E17</f>
        <v>#REF!</v>
      </c>
      <c r="G17" s="88">
        <f t="shared" ref="G17:G19" si="0">D17/$D$22*100</f>
        <v>0</v>
      </c>
      <c r="H17" s="100">
        <f>$D$7*G17/100</f>
        <v>0</v>
      </c>
      <c r="I17" s="100">
        <f t="shared" ref="I17:I19" si="1">$D$8*G17/100</f>
        <v>0</v>
      </c>
      <c r="J17" s="101"/>
      <c r="K17" s="102">
        <f t="shared" ref="K17:K19" si="2">D17+H17+I17</f>
        <v>0</v>
      </c>
      <c r="L17" s="103" t="e">
        <f>K17/E17</f>
        <v>#REF!</v>
      </c>
    </row>
    <row r="18" spans="1:12" ht="15" thickBot="1" x14ac:dyDescent="0.35">
      <c r="A18" s="81" t="s">
        <v>18</v>
      </c>
      <c r="D18" s="132">
        <v>5000</v>
      </c>
      <c r="E18" s="99" t="e">
        <f>#REF!</f>
        <v>#REF!</v>
      </c>
      <c r="F18" s="88" t="e">
        <f t="shared" ref="F18:F19" si="3">D18/E18</f>
        <v>#REF!</v>
      </c>
      <c r="G18" s="88">
        <f t="shared" si="0"/>
        <v>3.3333333333333335</v>
      </c>
      <c r="H18" s="100">
        <f>$D$7*G18/100</f>
        <v>200</v>
      </c>
      <c r="I18" s="100">
        <f t="shared" si="1"/>
        <v>200</v>
      </c>
      <c r="J18" s="101"/>
      <c r="K18" s="102">
        <f t="shared" si="2"/>
        <v>5400</v>
      </c>
      <c r="L18" s="103" t="e">
        <f t="shared" ref="L18:L19" si="4">K18/E18</f>
        <v>#REF!</v>
      </c>
    </row>
    <row r="19" spans="1:12" x14ac:dyDescent="0.3">
      <c r="A19" s="81" t="s">
        <v>16</v>
      </c>
      <c r="D19" s="132">
        <v>35000</v>
      </c>
      <c r="E19" s="99" t="e">
        <f>#REF!</f>
        <v>#REF!</v>
      </c>
      <c r="F19" s="88" t="e">
        <f t="shared" si="3"/>
        <v>#REF!</v>
      </c>
      <c r="G19" s="88">
        <f t="shared" si="0"/>
        <v>23.333333333333332</v>
      </c>
      <c r="H19" s="100">
        <f>$D$7*G19/100</f>
        <v>1400</v>
      </c>
      <c r="I19" s="100">
        <f t="shared" si="1"/>
        <v>1400</v>
      </c>
      <c r="J19" s="101"/>
      <c r="K19" s="102">
        <f t="shared" si="2"/>
        <v>37800</v>
      </c>
      <c r="L19" s="103" t="e">
        <f t="shared" si="4"/>
        <v>#REF!</v>
      </c>
    </row>
    <row r="20" spans="1:12" x14ac:dyDescent="0.3">
      <c r="D20" s="86"/>
      <c r="E20" s="86"/>
      <c r="F20" s="86"/>
      <c r="G20" s="86"/>
      <c r="I20" s="86"/>
      <c r="J20" s="104"/>
    </row>
    <row r="21" spans="1:12" ht="15" thickBot="1" x14ac:dyDescent="0.35">
      <c r="A21" s="105"/>
      <c r="D21" s="106"/>
      <c r="E21" s="107"/>
      <c r="F21" s="108"/>
      <c r="G21" s="108"/>
      <c r="I21" s="108"/>
      <c r="L21" s="81" t="s">
        <v>46</v>
      </c>
    </row>
    <row r="22" spans="1:12" ht="15" thickBot="1" x14ac:dyDescent="0.35">
      <c r="A22" s="82" t="s">
        <v>13</v>
      </c>
      <c r="D22" s="87">
        <f>SUM(D16:D20)</f>
        <v>150000</v>
      </c>
      <c r="E22" s="87" t="e">
        <f>SUM(E16:E20)</f>
        <v>#REF!</v>
      </c>
      <c r="F22" s="109"/>
      <c r="G22" s="109"/>
      <c r="H22" s="110">
        <f>SUM(H16:H20)</f>
        <v>6000</v>
      </c>
      <c r="I22" s="110">
        <f>SUM(I16:I20)</f>
        <v>6000</v>
      </c>
      <c r="K22" s="110">
        <f>SUM(K16:K19)</f>
        <v>162000</v>
      </c>
      <c r="L22" s="86" t="e">
        <f>AVERAGE(L18:L20)</f>
        <v>#REF!</v>
      </c>
    </row>
    <row r="23" spans="1:12" x14ac:dyDescent="0.3">
      <c r="A23" s="111" t="s">
        <v>35</v>
      </c>
      <c r="B23" s="112">
        <v>0.06</v>
      </c>
      <c r="D23" s="113">
        <f>D22+D22*B23</f>
        <v>159000</v>
      </c>
      <c r="E23" s="114"/>
      <c r="F23" s="115"/>
      <c r="G23" s="115"/>
      <c r="H23" s="113">
        <f>H22+H22*$B$23</f>
        <v>6360</v>
      </c>
      <c r="I23" s="113">
        <f t="shared" ref="I23" si="5">I22+I22*$B$23</f>
        <v>6360</v>
      </c>
      <c r="J23" s="113"/>
      <c r="K23" s="113">
        <f>K22+K22*$B$23</f>
        <v>171720</v>
      </c>
    </row>
    <row r="25" spans="1:12" x14ac:dyDescent="0.3">
      <c r="A25" s="81" t="s">
        <v>135</v>
      </c>
      <c r="D25" s="116">
        <v>0.06</v>
      </c>
      <c r="E25" s="117"/>
      <c r="H25" s="117" t="str">
        <f>IF((H22=D7),"","ERREUR")</f>
        <v/>
      </c>
      <c r="I25" s="117" t="str">
        <f>IF((I22=D8),"","ERREUR")</f>
        <v/>
      </c>
      <c r="K25" s="117" t="str">
        <f>IF((K22=D10),"","ERREUR")</f>
        <v/>
      </c>
    </row>
    <row r="26" spans="1:12" x14ac:dyDescent="0.3">
      <c r="A26" s="81" t="s">
        <v>136</v>
      </c>
      <c r="C26" s="116"/>
      <c r="D26" s="118">
        <v>0.12</v>
      </c>
      <c r="E26" s="117"/>
      <c r="G26" s="133" t="s">
        <v>142</v>
      </c>
      <c r="H26" s="117"/>
      <c r="K26" s="117"/>
    </row>
    <row r="27" spans="1:12" x14ac:dyDescent="0.3">
      <c r="A27" s="81" t="s">
        <v>137</v>
      </c>
      <c r="C27" s="116"/>
      <c r="D27" s="118">
        <v>0.21</v>
      </c>
      <c r="E27" s="117"/>
      <c r="H27" s="117"/>
      <c r="I27" s="117"/>
      <c r="K27" s="117"/>
    </row>
    <row r="28" spans="1:12" x14ac:dyDescent="0.3">
      <c r="D28" s="117"/>
      <c r="E28" s="117"/>
      <c r="H28" s="117"/>
      <c r="I28" s="117"/>
      <c r="K28" s="117"/>
    </row>
    <row r="29" spans="1:12" ht="15" customHeight="1" x14ac:dyDescent="0.3">
      <c r="A29" s="164" t="s">
        <v>11</v>
      </c>
      <c r="B29" s="164"/>
      <c r="D29" s="119" t="s">
        <v>41</v>
      </c>
      <c r="E29" s="120"/>
      <c r="F29" s="121"/>
      <c r="G29" s="122"/>
    </row>
    <row r="30" spans="1:12" ht="15" customHeight="1" x14ac:dyDescent="0.3">
      <c r="A30" s="164"/>
      <c r="B30" s="164"/>
      <c r="D30" s="123" t="s">
        <v>40</v>
      </c>
      <c r="E30" s="124"/>
      <c r="F30" s="125"/>
      <c r="G30" s="126"/>
    </row>
    <row r="31" spans="1:12" ht="15" customHeight="1" x14ac:dyDescent="0.3">
      <c r="A31" s="164"/>
      <c r="B31" s="164"/>
      <c r="D31" s="123" t="s">
        <v>38</v>
      </c>
      <c r="E31" s="125"/>
      <c r="F31" s="125"/>
      <c r="G31" s="126"/>
    </row>
    <row r="32" spans="1:12" ht="15" customHeight="1" x14ac:dyDescent="0.3">
      <c r="D32" s="127" t="s">
        <v>39</v>
      </c>
      <c r="E32" s="128"/>
      <c r="F32" s="128"/>
      <c r="G32" s="129"/>
    </row>
    <row r="36" spans="2:2" x14ac:dyDescent="0.3">
      <c r="B36" s="81" t="s">
        <v>143</v>
      </c>
    </row>
    <row r="37" spans="2:2" x14ac:dyDescent="0.3">
      <c r="B37" s="81" t="s">
        <v>144</v>
      </c>
    </row>
    <row r="38" spans="2:2" x14ac:dyDescent="0.3">
      <c r="B38" s="81" t="s">
        <v>145</v>
      </c>
    </row>
    <row r="39" spans="2:2" x14ac:dyDescent="0.3">
      <c r="B39" s="81" t="s">
        <v>146</v>
      </c>
    </row>
  </sheetData>
  <mergeCells count="1">
    <mergeCell ref="A29:B3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pageSetUpPr fitToPage="1"/>
  </sheetPr>
  <dimension ref="A1:K34"/>
  <sheetViews>
    <sheetView workbookViewId="0">
      <selection activeCell="I43" sqref="I43"/>
    </sheetView>
  </sheetViews>
  <sheetFormatPr baseColWidth="10" defaultColWidth="9.109375" defaultRowHeight="14.4" x14ac:dyDescent="0.3"/>
  <cols>
    <col min="1" max="1" width="30.109375" customWidth="1"/>
    <col min="2" max="2" width="17.44140625" customWidth="1"/>
    <col min="3" max="3" width="15.33203125" customWidth="1"/>
    <col min="4" max="4" width="5.33203125" customWidth="1"/>
    <col min="5" max="5" width="16.33203125" customWidth="1"/>
    <col min="6" max="6" width="11.6640625" customWidth="1"/>
    <col min="7" max="7" width="16.109375" customWidth="1"/>
    <col min="9" max="9" width="18.44140625" customWidth="1"/>
    <col min="11" max="11" width="12.109375" customWidth="1"/>
    <col min="12" max="12" width="17" customWidth="1"/>
    <col min="13" max="13" width="18.88671875" customWidth="1"/>
    <col min="14" max="14" width="17.6640625" customWidth="1"/>
  </cols>
  <sheetData>
    <row r="1" spans="1:11" ht="18.600000000000001" thickBot="1" x14ac:dyDescent="0.35">
      <c r="A1" s="167" t="s">
        <v>140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1" x14ac:dyDescent="0.3">
      <c r="A2" s="4" t="s">
        <v>51</v>
      </c>
      <c r="B2" s="3"/>
      <c r="C2" s="3"/>
      <c r="D2" s="3"/>
    </row>
    <row r="3" spans="1:11" x14ac:dyDescent="0.3">
      <c r="A3" s="4" t="s">
        <v>139</v>
      </c>
      <c r="B3" s="3"/>
      <c r="C3" s="78" t="s">
        <v>103</v>
      </c>
      <c r="D3" s="3"/>
    </row>
    <row r="4" spans="1:11" x14ac:dyDescent="0.3">
      <c r="A4" s="4"/>
      <c r="B4" s="3"/>
      <c r="C4" s="3"/>
      <c r="D4" s="3"/>
    </row>
    <row r="5" spans="1:11" ht="72.599999999999994" thickBot="1" x14ac:dyDescent="0.35">
      <c r="A5" s="5" t="s">
        <v>14</v>
      </c>
      <c r="B5" s="49" t="s">
        <v>28</v>
      </c>
      <c r="C5" s="5" t="s">
        <v>138</v>
      </c>
      <c r="E5" s="5" t="s">
        <v>37</v>
      </c>
      <c r="F5" s="3"/>
      <c r="G5" s="6" t="s">
        <v>47</v>
      </c>
      <c r="I5" s="6" t="s">
        <v>29</v>
      </c>
      <c r="K5" s="27" t="s">
        <v>48</v>
      </c>
    </row>
    <row r="6" spans="1:11" ht="15" thickBot="1" x14ac:dyDescent="0.35">
      <c r="A6" s="3" t="s">
        <v>17</v>
      </c>
      <c r="B6" s="75" t="e">
        <f>'P3'!E16</f>
        <v>#REF!</v>
      </c>
      <c r="C6" s="76">
        <f>IF(C3="travaux lourds",B27,C27)</f>
        <v>925</v>
      </c>
      <c r="E6" s="16">
        <f>C27*$G$26/$G$27</f>
        <v>950.76259946949597</v>
      </c>
      <c r="F6" s="3"/>
      <c r="G6" s="19" t="e">
        <f>B6*E6</f>
        <v>#REF!</v>
      </c>
      <c r="I6" s="26">
        <f>'P3'!K16</f>
        <v>118800</v>
      </c>
      <c r="K6" s="28" t="e">
        <f>IF((G6&gt;I6),I6,G6)</f>
        <v>#REF!</v>
      </c>
    </row>
    <row r="7" spans="1:11" ht="15" thickBot="1" x14ac:dyDescent="0.35">
      <c r="A7" s="3" t="s">
        <v>25</v>
      </c>
      <c r="B7" s="75" t="e">
        <f>'P3'!E17</f>
        <v>#REF!</v>
      </c>
      <c r="C7" s="76">
        <f>IF(C4="travaux lourds",B28,C28)</f>
        <v>460</v>
      </c>
      <c r="E7" s="16">
        <f>C28*$G$26/$G$27</f>
        <v>472.81167108753317</v>
      </c>
      <c r="F7" s="3"/>
      <c r="G7" s="20" t="e">
        <f>E7*B7</f>
        <v>#REF!</v>
      </c>
      <c r="I7" s="26">
        <f>'P3'!K17</f>
        <v>0</v>
      </c>
      <c r="K7" s="28" t="e">
        <f>IF((G7&gt;I7),I7,G7)</f>
        <v>#REF!</v>
      </c>
    </row>
    <row r="8" spans="1:11" ht="15" thickBot="1" x14ac:dyDescent="0.35">
      <c r="A8" s="3" t="s">
        <v>26</v>
      </c>
      <c r="B8" s="75" t="e">
        <f>'P3'!E18</f>
        <v>#REF!</v>
      </c>
      <c r="C8" s="76">
        <f>IF(C5="travaux lourds",B29,C29)</f>
        <v>230</v>
      </c>
      <c r="E8" s="16">
        <f>C29*$G$26/$G$27</f>
        <v>236.40583554376659</v>
      </c>
      <c r="F8" s="3"/>
      <c r="G8" s="20" t="e">
        <f>E8*B8</f>
        <v>#REF!</v>
      </c>
      <c r="I8" s="26">
        <f>'P3'!K18</f>
        <v>5400</v>
      </c>
      <c r="K8" s="28" t="e">
        <f>IF((G8&gt;I8),I8,G8)</f>
        <v>#REF!</v>
      </c>
    </row>
    <row r="9" spans="1:11" ht="15" thickBot="1" x14ac:dyDescent="0.35">
      <c r="A9" s="3" t="s">
        <v>27</v>
      </c>
      <c r="B9" s="75" t="e">
        <f>'P3'!E19</f>
        <v>#REF!</v>
      </c>
      <c r="C9" s="76">
        <f>IF(C6="travaux lourds",B30,C30)</f>
        <v>925</v>
      </c>
      <c r="E9" s="16">
        <f>C30*$G$26/$G$27</f>
        <v>950.76259946949597</v>
      </c>
      <c r="F9" s="3"/>
      <c r="G9" s="21" t="e">
        <f>E9*B9</f>
        <v>#REF!</v>
      </c>
      <c r="I9" s="26">
        <f>'P3'!K19</f>
        <v>37800</v>
      </c>
      <c r="K9" s="28" t="e">
        <f>IF((G9&gt;I9),I9,G9)</f>
        <v>#REF!</v>
      </c>
    </row>
    <row r="10" spans="1:11" x14ac:dyDescent="0.3">
      <c r="A10" s="3"/>
      <c r="B10" s="40"/>
      <c r="C10" s="40"/>
      <c r="E10" s="3"/>
      <c r="F10" s="3"/>
      <c r="G10" s="23"/>
      <c r="H10" s="7"/>
      <c r="I10" s="23"/>
      <c r="J10" s="7"/>
      <c r="K10" s="23"/>
    </row>
    <row r="11" spans="1:11" ht="15" thickBot="1" x14ac:dyDescent="0.35">
      <c r="A11" s="3"/>
      <c r="B11" s="40"/>
      <c r="C11" s="40"/>
      <c r="E11" s="3"/>
      <c r="F11" s="3"/>
      <c r="G11" s="23"/>
      <c r="H11" s="7"/>
      <c r="I11" s="23"/>
      <c r="J11" s="7"/>
      <c r="K11" s="23"/>
    </row>
    <row r="12" spans="1:11" ht="15" thickBot="1" x14ac:dyDescent="0.35">
      <c r="A12" s="2" t="s">
        <v>13</v>
      </c>
      <c r="B12" s="39" t="e">
        <f>SUM(B6:B11)</f>
        <v>#REF!</v>
      </c>
      <c r="C12" s="3"/>
      <c r="E12" s="3"/>
      <c r="F12" s="3"/>
      <c r="G12" s="22" t="e">
        <f>SUM(G6:G11)</f>
        <v>#REF!</v>
      </c>
      <c r="I12" s="22">
        <f>SUM(I6:I9)</f>
        <v>162000</v>
      </c>
      <c r="K12" s="29" t="e">
        <f>SUM(K6:K9)</f>
        <v>#REF!</v>
      </c>
    </row>
    <row r="14" spans="1:11" x14ac:dyDescent="0.3">
      <c r="A14" s="165" t="s">
        <v>105</v>
      </c>
      <c r="B14" s="165"/>
      <c r="C14" s="165"/>
      <c r="D14" s="165"/>
      <c r="E14" s="165"/>
      <c r="F14" s="165"/>
      <c r="G14" s="165"/>
    </row>
    <row r="16" spans="1:11" ht="15" customHeight="1" thickBot="1" x14ac:dyDescent="0.35">
      <c r="B16" s="27" t="s">
        <v>48</v>
      </c>
      <c r="E16" s="8" t="s">
        <v>50</v>
      </c>
      <c r="F16" s="8" t="s">
        <v>49</v>
      </c>
      <c r="G16" s="8" t="s">
        <v>30</v>
      </c>
      <c r="I16" s="12" t="s">
        <v>31</v>
      </c>
    </row>
    <row r="17" spans="1:9" ht="15" thickBot="1" x14ac:dyDescent="0.35">
      <c r="B17" s="16" t="e">
        <f>K6</f>
        <v>#REF!</v>
      </c>
      <c r="E17" s="16" t="e">
        <f>B17*0.06</f>
        <v>#REF!</v>
      </c>
      <c r="F17" s="16" t="e">
        <f>E17+B17</f>
        <v>#REF!</v>
      </c>
      <c r="G17" s="9">
        <v>0.85</v>
      </c>
      <c r="I17" s="46" t="e">
        <f>G17*F17</f>
        <v>#REF!</v>
      </c>
    </row>
    <row r="18" spans="1:9" ht="15" thickBot="1" x14ac:dyDescent="0.35">
      <c r="B18" s="16" t="e">
        <f>K7</f>
        <v>#REF!</v>
      </c>
      <c r="E18" s="17" t="e">
        <f>B18*0.06</f>
        <v>#REF!</v>
      </c>
      <c r="F18" s="16" t="e">
        <f t="shared" ref="F18:F20" si="0">E18+B18</f>
        <v>#REF!</v>
      </c>
      <c r="G18" s="10">
        <v>0.85</v>
      </c>
      <c r="I18" s="47" t="e">
        <f>G18*F18</f>
        <v>#REF!</v>
      </c>
    </row>
    <row r="19" spans="1:9" ht="15" thickBot="1" x14ac:dyDescent="0.35">
      <c r="B19" s="16" t="e">
        <f>K8</f>
        <v>#REF!</v>
      </c>
      <c r="E19" s="17" t="e">
        <f>B19*0.06</f>
        <v>#REF!</v>
      </c>
      <c r="F19" s="16" t="e">
        <f t="shared" si="0"/>
        <v>#REF!</v>
      </c>
      <c r="G19" s="10">
        <v>0.85</v>
      </c>
      <c r="I19" s="47" t="e">
        <f>G19*F19</f>
        <v>#REF!</v>
      </c>
    </row>
    <row r="20" spans="1:9" ht="15" thickBot="1" x14ac:dyDescent="0.35">
      <c r="B20" s="16" t="e">
        <f>K9</f>
        <v>#REF!</v>
      </c>
      <c r="E20" s="18" t="e">
        <f>B20*0.06</f>
        <v>#REF!</v>
      </c>
      <c r="F20" s="16" t="e">
        <f t="shared" si="0"/>
        <v>#REF!</v>
      </c>
      <c r="G20" s="11">
        <v>0.85</v>
      </c>
      <c r="I20" s="48" t="e">
        <f>G20*F20</f>
        <v>#REF!</v>
      </c>
    </row>
    <row r="21" spans="1:9" x14ac:dyDescent="0.3">
      <c r="B21" s="23"/>
      <c r="E21" s="23"/>
      <c r="F21" s="23"/>
      <c r="G21" s="30"/>
      <c r="I21" s="40"/>
    </row>
    <row r="22" spans="1:9" ht="15" thickBot="1" x14ac:dyDescent="0.35">
      <c r="B22" s="23"/>
      <c r="E22" s="23"/>
      <c r="F22" s="23"/>
      <c r="I22" s="40"/>
    </row>
    <row r="23" spans="1:9" ht="15" thickBot="1" x14ac:dyDescent="0.35">
      <c r="B23" s="29" t="e">
        <f>SUM(B17:B20)</f>
        <v>#REF!</v>
      </c>
      <c r="E23" s="24" t="e">
        <f>SUM(E17:E22)</f>
        <v>#REF!</v>
      </c>
      <c r="F23" s="24" t="e">
        <f>SUM(F17:F22)</f>
        <v>#REF!</v>
      </c>
      <c r="G23" s="25">
        <v>0.85</v>
      </c>
      <c r="I23" s="13" t="e">
        <f>G23*F23</f>
        <v>#REF!</v>
      </c>
    </row>
    <row r="25" spans="1:9" ht="15" thickBot="1" x14ac:dyDescent="0.35">
      <c r="A25" s="72" t="s">
        <v>112</v>
      </c>
      <c r="B25" s="51"/>
      <c r="C25" s="51"/>
    </row>
    <row r="26" spans="1:9" x14ac:dyDescent="0.3">
      <c r="A26" s="58" t="s">
        <v>55</v>
      </c>
      <c r="B26" s="59" t="s">
        <v>102</v>
      </c>
      <c r="C26" s="60" t="s">
        <v>103</v>
      </c>
      <c r="E26" s="56" t="s">
        <v>115</v>
      </c>
      <c r="F26" s="57">
        <v>42675</v>
      </c>
      <c r="G26" s="56">
        <v>775</v>
      </c>
    </row>
    <row r="27" spans="1:9" x14ac:dyDescent="0.3">
      <c r="A27" s="61" t="s">
        <v>17</v>
      </c>
      <c r="B27" s="54">
        <v>1850</v>
      </c>
      <c r="C27" s="62">
        <v>925</v>
      </c>
      <c r="E27" s="56"/>
      <c r="F27" s="57">
        <v>43040</v>
      </c>
      <c r="G27" s="56">
        <v>754</v>
      </c>
    </row>
    <row r="28" spans="1:9" ht="15" customHeight="1" x14ac:dyDescent="0.3">
      <c r="A28" s="61" t="s">
        <v>15</v>
      </c>
      <c r="B28" s="54">
        <v>925</v>
      </c>
      <c r="C28" s="62">
        <v>460</v>
      </c>
    </row>
    <row r="29" spans="1:9" ht="15" customHeight="1" x14ac:dyDescent="0.3">
      <c r="A29" s="61" t="s">
        <v>54</v>
      </c>
      <c r="B29" s="54">
        <v>460</v>
      </c>
      <c r="C29" s="62">
        <v>230</v>
      </c>
      <c r="E29" s="166" t="s">
        <v>101</v>
      </c>
      <c r="F29" s="166"/>
      <c r="G29" s="166"/>
      <c r="H29" s="166"/>
      <c r="I29" s="166"/>
    </row>
    <row r="30" spans="1:9" ht="15" thickBot="1" x14ac:dyDescent="0.35">
      <c r="A30" s="63" t="s">
        <v>34</v>
      </c>
      <c r="B30" s="64">
        <v>1850</v>
      </c>
      <c r="C30" s="65">
        <v>925</v>
      </c>
      <c r="E30" s="166"/>
      <c r="F30" s="166"/>
      <c r="G30" s="166"/>
      <c r="H30" s="166"/>
      <c r="I30" s="166"/>
    </row>
    <row r="31" spans="1:9" x14ac:dyDescent="0.3">
      <c r="E31" s="166"/>
      <c r="F31" s="166"/>
      <c r="G31" s="166"/>
      <c r="H31" s="166"/>
      <c r="I31" s="166"/>
    </row>
    <row r="34" spans="1:1" ht="18" x14ac:dyDescent="0.35">
      <c r="A34" s="79" t="s">
        <v>141</v>
      </c>
    </row>
  </sheetData>
  <mergeCells count="3">
    <mergeCell ref="A14:G14"/>
    <mergeCell ref="E29:I31"/>
    <mergeCell ref="A1:J1"/>
  </mergeCells>
  <dataValidations count="1">
    <dataValidation type="list" allowBlank="1" showInputMessage="1" showErrorMessage="1" sqref="C3" xr:uid="{00000000-0002-0000-0200-000000000000}">
      <formula1>$B$26:$C$26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>
    <pageSetUpPr fitToPage="1"/>
  </sheetPr>
  <dimension ref="A1:L46"/>
  <sheetViews>
    <sheetView workbookViewId="0">
      <selection sqref="A1:J1"/>
    </sheetView>
  </sheetViews>
  <sheetFormatPr baseColWidth="10" defaultColWidth="9.109375" defaultRowHeight="14.4" x14ac:dyDescent="0.3"/>
  <cols>
    <col min="1" max="1" width="11.109375" customWidth="1"/>
    <col min="2" max="2" width="16" customWidth="1"/>
    <col min="3" max="3" width="6.88671875" customWidth="1"/>
    <col min="4" max="4" width="11.33203125" bestFit="1" customWidth="1"/>
    <col min="5" max="5" width="15.88671875" customWidth="1"/>
    <col min="6" max="6" width="14.5546875" customWidth="1"/>
    <col min="7" max="7" width="16" customWidth="1"/>
    <col min="8" max="9" width="12.33203125" bestFit="1" customWidth="1"/>
    <col min="10" max="10" width="10" customWidth="1"/>
    <col min="11" max="11" width="18.5546875" bestFit="1" customWidth="1"/>
  </cols>
  <sheetData>
    <row r="1" spans="1:10" ht="18.600000000000001" thickBot="1" x14ac:dyDescent="0.35">
      <c r="A1" s="167" t="s">
        <v>97</v>
      </c>
      <c r="B1" s="168"/>
      <c r="C1" s="168"/>
      <c r="D1" s="168"/>
      <c r="E1" s="168"/>
      <c r="F1" s="168"/>
      <c r="G1" s="168"/>
      <c r="H1" s="168"/>
      <c r="I1" s="168"/>
      <c r="J1" s="169"/>
    </row>
    <row r="3" spans="1:10" ht="18" x14ac:dyDescent="0.35">
      <c r="A3" s="41" t="s">
        <v>57</v>
      </c>
      <c r="B3" s="42">
        <v>43264</v>
      </c>
      <c r="C3" s="7"/>
      <c r="D3" s="180" t="e">
        <f>#REF!</f>
        <v>#REF!</v>
      </c>
      <c r="E3" s="180"/>
      <c r="F3" s="180"/>
      <c r="G3" s="179" t="e">
        <f>#REF!</f>
        <v>#REF!</v>
      </c>
      <c r="H3" s="179"/>
      <c r="I3" s="7"/>
      <c r="J3" s="7"/>
    </row>
    <row r="4" spans="1:10" x14ac:dyDescent="0.3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x14ac:dyDescent="0.3">
      <c r="A5" s="41" t="s">
        <v>58</v>
      </c>
      <c r="B5" s="41" t="s">
        <v>59</v>
      </c>
      <c r="C5" s="41" t="s">
        <v>60</v>
      </c>
      <c r="D5" s="41" t="s">
        <v>61</v>
      </c>
      <c r="E5" s="41" t="s">
        <v>62</v>
      </c>
      <c r="F5" s="41" t="s">
        <v>63</v>
      </c>
      <c r="G5" s="41" t="s">
        <v>64</v>
      </c>
      <c r="H5" s="7"/>
      <c r="I5" s="7"/>
      <c r="J5" s="7"/>
    </row>
    <row r="6" spans="1:10" x14ac:dyDescent="0.3">
      <c r="A6" s="181" t="s">
        <v>65</v>
      </c>
      <c r="B6" s="181" t="s">
        <v>66</v>
      </c>
      <c r="C6" s="184"/>
      <c r="D6" s="41" t="s">
        <v>67</v>
      </c>
      <c r="E6" s="43">
        <f>170000+62000</f>
        <v>232000</v>
      </c>
      <c r="F6" s="43">
        <v>6316</v>
      </c>
      <c r="G6" s="43">
        <f>E6-F6</f>
        <v>225684</v>
      </c>
      <c r="H6" s="7"/>
      <c r="I6" s="7"/>
      <c r="J6" s="44"/>
    </row>
    <row r="7" spans="1:10" x14ac:dyDescent="0.3">
      <c r="A7" s="182"/>
      <c r="B7" s="182"/>
      <c r="C7" s="185"/>
      <c r="D7" s="41" t="s">
        <v>68</v>
      </c>
      <c r="E7" s="43">
        <f>250000+2597000</f>
        <v>2847000</v>
      </c>
      <c r="F7" s="43">
        <v>0</v>
      </c>
      <c r="G7" s="43">
        <f>E7-F7</f>
        <v>2847000</v>
      </c>
      <c r="H7" s="7"/>
      <c r="I7" s="7"/>
      <c r="J7" s="7"/>
    </row>
    <row r="8" spans="1:10" x14ac:dyDescent="0.3">
      <c r="A8" s="182"/>
      <c r="B8" s="182"/>
      <c r="C8" s="185"/>
      <c r="D8" s="41" t="s">
        <v>69</v>
      </c>
      <c r="E8" s="45"/>
      <c r="F8" s="45"/>
      <c r="G8" s="45"/>
      <c r="H8" s="7"/>
      <c r="I8" s="7"/>
      <c r="J8" s="7"/>
    </row>
    <row r="9" spans="1:10" x14ac:dyDescent="0.3">
      <c r="A9" s="183"/>
      <c r="B9" s="183"/>
      <c r="C9" s="186"/>
      <c r="D9" s="41" t="s">
        <v>70</v>
      </c>
      <c r="E9" s="45"/>
      <c r="F9" s="45"/>
      <c r="G9" s="45"/>
      <c r="H9" s="7"/>
      <c r="I9" s="7"/>
      <c r="J9" s="7"/>
    </row>
    <row r="10" spans="1:10" ht="15" thickBo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7" t="s">
        <v>100</v>
      </c>
      <c r="B11" s="7"/>
      <c r="C11" s="176" t="s">
        <v>91</v>
      </c>
      <c r="D11" s="177"/>
      <c r="E11" s="177"/>
      <c r="F11" s="177"/>
      <c r="G11" s="177"/>
      <c r="H11" s="178"/>
      <c r="I11" s="7"/>
      <c r="J11" s="7"/>
    </row>
    <row r="12" spans="1:10" x14ac:dyDescent="0.3">
      <c r="A12" s="7"/>
      <c r="B12" s="7"/>
      <c r="C12" s="170" t="s">
        <v>92</v>
      </c>
      <c r="D12" s="171"/>
      <c r="E12" s="171"/>
      <c r="F12" s="171"/>
      <c r="G12" s="171"/>
      <c r="H12" s="172"/>
      <c r="I12" s="77"/>
      <c r="J12" s="77"/>
    </row>
    <row r="13" spans="1:10" ht="15" thickBot="1" x14ac:dyDescent="0.35">
      <c r="A13" s="7"/>
      <c r="B13" s="7"/>
      <c r="C13" s="173" t="s">
        <v>131</v>
      </c>
      <c r="D13" s="174"/>
      <c r="E13" s="174"/>
      <c r="F13" s="174"/>
      <c r="G13" s="174"/>
      <c r="H13" s="175"/>
      <c r="I13" s="77"/>
      <c r="J13" s="77"/>
    </row>
    <row r="14" spans="1:10" x14ac:dyDescent="0.3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3">
      <c r="A15" s="192" t="s">
        <v>71</v>
      </c>
      <c r="B15" s="194" t="s">
        <v>72</v>
      </c>
      <c r="C15" s="196" t="s">
        <v>73</v>
      </c>
      <c r="D15" s="196"/>
      <c r="E15" s="196"/>
      <c r="F15" s="196"/>
      <c r="G15" s="196"/>
      <c r="H15" s="196"/>
      <c r="I15" s="196"/>
      <c r="J15" s="196"/>
    </row>
    <row r="16" spans="1:10" x14ac:dyDescent="0.3">
      <c r="A16" s="193"/>
      <c r="B16" s="195"/>
      <c r="C16" s="31" t="s">
        <v>74</v>
      </c>
      <c r="D16" s="31" t="s">
        <v>75</v>
      </c>
      <c r="E16" s="31" t="s">
        <v>76</v>
      </c>
      <c r="F16" s="31" t="s">
        <v>77</v>
      </c>
      <c r="G16" s="31" t="s">
        <v>78</v>
      </c>
      <c r="H16" s="31" t="s">
        <v>79</v>
      </c>
      <c r="I16" s="31" t="s">
        <v>80</v>
      </c>
      <c r="J16" s="31" t="s">
        <v>81</v>
      </c>
    </row>
    <row r="17" spans="1:12" x14ac:dyDescent="0.3">
      <c r="A17" s="31" t="s">
        <v>74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2" x14ac:dyDescent="0.3">
      <c r="A18" s="31" t="s">
        <v>75</v>
      </c>
      <c r="B18" s="38" t="e">
        <f>'P4'!I23</f>
        <v>#REF!</v>
      </c>
      <c r="C18" s="31"/>
      <c r="D18" s="32" t="e">
        <f>(B18*35%)</f>
        <v>#REF!</v>
      </c>
      <c r="E18" s="32"/>
      <c r="F18" s="32"/>
      <c r="G18" s="32"/>
      <c r="H18" s="32"/>
      <c r="I18" s="32"/>
      <c r="J18" s="32"/>
    </row>
    <row r="19" spans="1:12" x14ac:dyDescent="0.3">
      <c r="A19" s="31" t="s">
        <v>76</v>
      </c>
      <c r="B19" s="32" t="e">
        <f>B18-D18</f>
        <v>#REF!</v>
      </c>
      <c r="C19" s="31"/>
      <c r="D19" s="31"/>
      <c r="E19" s="32" t="e">
        <f>B18*55%</f>
        <v>#REF!</v>
      </c>
      <c r="F19" s="32"/>
      <c r="G19" s="32"/>
      <c r="H19" s="32"/>
      <c r="I19" s="32"/>
      <c r="J19" s="32"/>
    </row>
    <row r="20" spans="1:12" x14ac:dyDescent="0.3">
      <c r="A20" s="31" t="s">
        <v>77</v>
      </c>
      <c r="B20" s="32" t="e">
        <f>+B19-E19</f>
        <v>#REF!</v>
      </c>
      <c r="C20" s="31"/>
      <c r="D20" s="31"/>
      <c r="E20" s="31"/>
      <c r="F20" s="32" t="e">
        <f>(B18*10%)</f>
        <v>#REF!</v>
      </c>
      <c r="G20" s="32"/>
      <c r="H20" s="32"/>
      <c r="I20" s="32"/>
      <c r="J20" s="32"/>
    </row>
    <row r="21" spans="1:12" x14ac:dyDescent="0.3">
      <c r="A21" s="31" t="s">
        <v>78</v>
      </c>
      <c r="B21" s="32" t="e">
        <f>+B20-F20</f>
        <v>#REF!</v>
      </c>
      <c r="C21" s="31"/>
      <c r="D21" s="31"/>
      <c r="E21" s="31"/>
      <c r="F21" s="31"/>
      <c r="G21" s="32">
        <v>0</v>
      </c>
      <c r="H21" s="32"/>
      <c r="I21" s="32"/>
      <c r="J21" s="32"/>
    </row>
    <row r="22" spans="1:12" x14ac:dyDescent="0.3">
      <c r="A22" s="31" t="s">
        <v>79</v>
      </c>
      <c r="B22" s="32" t="e">
        <f>+B21-G21</f>
        <v>#REF!</v>
      </c>
      <c r="C22" s="31"/>
      <c r="D22" s="31"/>
      <c r="E22" s="31"/>
      <c r="F22" s="31"/>
      <c r="G22" s="31"/>
      <c r="H22" s="32">
        <v>0</v>
      </c>
      <c r="I22" s="32"/>
      <c r="J22" s="32"/>
    </row>
    <row r="23" spans="1:12" x14ac:dyDescent="0.3">
      <c r="A23" s="31" t="s">
        <v>80</v>
      </c>
      <c r="B23" s="32" t="e">
        <f>+B22-H22</f>
        <v>#REF!</v>
      </c>
      <c r="C23" s="31"/>
      <c r="D23" s="31"/>
      <c r="E23" s="31"/>
      <c r="F23" s="31"/>
      <c r="G23" s="31"/>
      <c r="H23" s="31"/>
      <c r="I23" s="32">
        <v>0</v>
      </c>
      <c r="J23" s="32"/>
    </row>
    <row r="24" spans="1:12" x14ac:dyDescent="0.3">
      <c r="A24" s="31" t="s">
        <v>81</v>
      </c>
      <c r="B24" s="32" t="e">
        <f>+B23-I23</f>
        <v>#REF!</v>
      </c>
      <c r="C24" s="31"/>
      <c r="D24" s="31"/>
      <c r="E24" s="31"/>
      <c r="F24" s="31"/>
      <c r="G24" s="31"/>
      <c r="H24" s="31"/>
      <c r="I24" s="31"/>
      <c r="J24" s="32"/>
    </row>
    <row r="25" spans="1:12" x14ac:dyDescent="0.3">
      <c r="A25" s="31" t="s">
        <v>82</v>
      </c>
      <c r="B25" s="33"/>
      <c r="C25" s="31"/>
      <c r="D25" s="31"/>
      <c r="E25" s="31"/>
      <c r="F25" s="31"/>
      <c r="G25" s="31"/>
      <c r="H25" s="31"/>
      <c r="I25" s="31"/>
      <c r="J25" s="31"/>
    </row>
    <row r="26" spans="1:12" ht="18" x14ac:dyDescent="0.35">
      <c r="A26" s="190" t="s">
        <v>83</v>
      </c>
      <c r="B26" s="191"/>
      <c r="C26" s="34"/>
      <c r="D26" s="35" t="e">
        <f>D18</f>
        <v>#REF!</v>
      </c>
      <c r="E26" s="35" t="e">
        <f>D26+E19</f>
        <v>#REF!</v>
      </c>
      <c r="F26" s="35" t="e">
        <f>E26+F20</f>
        <v>#REF!</v>
      </c>
      <c r="G26" s="35" t="e">
        <f>F26+G21</f>
        <v>#REF!</v>
      </c>
      <c r="H26" s="35" t="e">
        <f>G26+H22</f>
        <v>#REF!</v>
      </c>
      <c r="I26" s="35" t="e">
        <f>H26+I23</f>
        <v>#REF!</v>
      </c>
      <c r="J26" s="34"/>
      <c r="K26" s="37"/>
    </row>
    <row r="28" spans="1:12" x14ac:dyDescent="0.3">
      <c r="A28" s="74" t="s">
        <v>129</v>
      </c>
    </row>
    <row r="29" spans="1:12" x14ac:dyDescent="0.3">
      <c r="A29" s="67" t="s">
        <v>91</v>
      </c>
      <c r="B29" s="68"/>
      <c r="C29" s="68"/>
      <c r="D29" s="68"/>
      <c r="E29" s="69"/>
      <c r="F29" s="55" t="s">
        <v>92</v>
      </c>
      <c r="G29" s="51"/>
      <c r="H29" s="51"/>
      <c r="I29" s="51"/>
      <c r="J29" s="51"/>
      <c r="K29" s="51"/>
    </row>
    <row r="30" spans="1:12" ht="24" customHeight="1" x14ac:dyDescent="0.3">
      <c r="A30" s="70">
        <v>0.7</v>
      </c>
      <c r="B30" s="187" t="s">
        <v>99</v>
      </c>
      <c r="C30" s="187"/>
      <c r="D30" s="187"/>
      <c r="E30" s="188"/>
      <c r="F30" s="52">
        <v>0.5</v>
      </c>
      <c r="G30" s="51" t="s">
        <v>87</v>
      </c>
      <c r="H30" s="51"/>
      <c r="I30" s="51"/>
      <c r="J30" s="51"/>
      <c r="K30" s="51"/>
      <c r="L30" s="50"/>
    </row>
    <row r="31" spans="1:12" x14ac:dyDescent="0.3">
      <c r="A31" s="71">
        <v>0.25</v>
      </c>
      <c r="B31" s="68" t="s">
        <v>84</v>
      </c>
      <c r="C31" s="68"/>
      <c r="D31" s="68"/>
      <c r="E31" s="69"/>
      <c r="F31" s="52">
        <v>0.25</v>
      </c>
      <c r="G31" s="51" t="s">
        <v>108</v>
      </c>
      <c r="H31" s="51"/>
      <c r="I31" s="51"/>
      <c r="J31" s="51"/>
      <c r="K31" s="51"/>
      <c r="L31" s="50"/>
    </row>
    <row r="32" spans="1:12" x14ac:dyDescent="0.3">
      <c r="A32" s="68" t="s">
        <v>86</v>
      </c>
      <c r="B32" s="68" t="s">
        <v>85</v>
      </c>
      <c r="C32" s="68"/>
      <c r="D32" s="68"/>
      <c r="E32" s="69"/>
      <c r="F32" s="52">
        <v>0.6</v>
      </c>
      <c r="G32" s="51" t="s">
        <v>88</v>
      </c>
      <c r="H32" s="51"/>
      <c r="I32" s="51"/>
      <c r="J32" s="51"/>
      <c r="K32" s="51"/>
      <c r="L32" s="50"/>
    </row>
    <row r="33" spans="1:12" ht="25.5" customHeight="1" x14ac:dyDescent="0.3">
      <c r="A33" s="68"/>
      <c r="B33" s="68"/>
      <c r="C33" s="68"/>
      <c r="D33" s="68"/>
      <c r="E33" s="69"/>
      <c r="F33" s="53" t="s">
        <v>98</v>
      </c>
      <c r="G33" s="189" t="s">
        <v>89</v>
      </c>
      <c r="H33" s="189"/>
      <c r="I33" s="189"/>
      <c r="J33" s="189"/>
      <c r="K33" s="51"/>
      <c r="L33" s="50"/>
    </row>
    <row r="34" spans="1:12" x14ac:dyDescent="0.3">
      <c r="A34" s="67" t="s">
        <v>131</v>
      </c>
      <c r="B34" s="68"/>
      <c r="C34" s="68"/>
      <c r="D34" s="68"/>
      <c r="E34" s="68"/>
      <c r="F34" s="53"/>
      <c r="G34" s="66"/>
      <c r="H34" s="66"/>
      <c r="I34" s="66"/>
      <c r="J34" s="66"/>
      <c r="K34" s="51"/>
      <c r="L34" s="50"/>
    </row>
    <row r="35" spans="1:12" x14ac:dyDescent="0.3">
      <c r="A35" s="71">
        <v>0.5</v>
      </c>
      <c r="B35" s="71" t="s">
        <v>87</v>
      </c>
      <c r="C35" s="71"/>
      <c r="D35" s="71"/>
      <c r="E35" s="71"/>
      <c r="F35" s="53"/>
      <c r="G35" s="66"/>
      <c r="H35" s="66"/>
      <c r="I35" s="66"/>
      <c r="J35" s="66"/>
      <c r="K35" s="51"/>
      <c r="L35" s="50"/>
    </row>
    <row r="36" spans="1:12" x14ac:dyDescent="0.3">
      <c r="A36" s="71" t="s">
        <v>130</v>
      </c>
      <c r="B36" s="71" t="s">
        <v>89</v>
      </c>
      <c r="C36" s="71"/>
      <c r="D36" s="71"/>
      <c r="E36" s="71"/>
      <c r="F36" s="53"/>
      <c r="G36" s="66"/>
      <c r="H36" s="66"/>
      <c r="I36" s="66"/>
      <c r="J36" s="66"/>
      <c r="K36" s="51"/>
      <c r="L36" s="50"/>
    </row>
    <row r="37" spans="1:12" ht="25.5" customHeight="1" x14ac:dyDescent="0.3">
      <c r="A37" s="71"/>
      <c r="B37" s="71"/>
      <c r="C37" s="71"/>
      <c r="D37" s="71"/>
      <c r="E37" s="71"/>
      <c r="F37" s="53"/>
      <c r="G37" s="66"/>
      <c r="H37" s="66"/>
      <c r="I37" s="66"/>
      <c r="J37" s="66"/>
      <c r="K37" s="51"/>
      <c r="L37" s="50"/>
    </row>
    <row r="38" spans="1:12" x14ac:dyDescent="0.3">
      <c r="A38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2" x14ac:dyDescent="0.3">
      <c r="H39" s="50"/>
      <c r="I39" s="50"/>
      <c r="J39" s="50"/>
      <c r="K39" s="50"/>
    </row>
    <row r="40" spans="1:12" x14ac:dyDescent="0.3">
      <c r="H40" s="50"/>
      <c r="I40" s="50"/>
      <c r="J40" s="50"/>
      <c r="K40" s="50"/>
    </row>
    <row r="41" spans="1:12" x14ac:dyDescent="0.3">
      <c r="H41" s="50"/>
      <c r="I41" s="50"/>
      <c r="J41" s="50"/>
      <c r="K41" s="50"/>
    </row>
    <row r="42" spans="1:12" x14ac:dyDescent="0.3">
      <c r="H42" s="50"/>
      <c r="I42" s="50"/>
      <c r="J42" s="50"/>
      <c r="K42" s="50"/>
    </row>
    <row r="44" spans="1:12" hidden="1" x14ac:dyDescent="0.3">
      <c r="A44" t="s">
        <v>93</v>
      </c>
    </row>
    <row r="45" spans="1:12" hidden="1" x14ac:dyDescent="0.3">
      <c r="A45">
        <v>50</v>
      </c>
      <c r="B45" t="s">
        <v>36</v>
      </c>
      <c r="C45" t="s">
        <v>87</v>
      </c>
    </row>
    <row r="46" spans="1:12" hidden="1" x14ac:dyDescent="0.3">
      <c r="A46" t="s">
        <v>90</v>
      </c>
      <c r="B46" s="36">
        <v>0.5</v>
      </c>
      <c r="C46" t="s">
        <v>89</v>
      </c>
    </row>
  </sheetData>
  <mergeCells count="15">
    <mergeCell ref="B30:E30"/>
    <mergeCell ref="G33:J33"/>
    <mergeCell ref="A26:B26"/>
    <mergeCell ref="A15:A16"/>
    <mergeCell ref="B15:B16"/>
    <mergeCell ref="C15:J15"/>
    <mergeCell ref="C12:H12"/>
    <mergeCell ref="C13:H13"/>
    <mergeCell ref="C11:H11"/>
    <mergeCell ref="A1:J1"/>
    <mergeCell ref="G3:H3"/>
    <mergeCell ref="D3:F3"/>
    <mergeCell ref="A6:A9"/>
    <mergeCell ref="B6:B9"/>
    <mergeCell ref="C6:C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7"/>
  <dimension ref="A1:G12"/>
  <sheetViews>
    <sheetView workbookViewId="0">
      <selection activeCell="A2" sqref="A2"/>
    </sheetView>
  </sheetViews>
  <sheetFormatPr baseColWidth="10" defaultColWidth="9.109375" defaultRowHeight="14.4" x14ac:dyDescent="0.3"/>
  <cols>
    <col min="2" max="2" width="37.6640625" customWidth="1"/>
  </cols>
  <sheetData>
    <row r="1" spans="1:7" x14ac:dyDescent="0.3">
      <c r="A1" t="s">
        <v>111</v>
      </c>
    </row>
    <row r="2" spans="1:7" ht="15" thickBot="1" x14ac:dyDescent="0.35">
      <c r="A2" t="s">
        <v>127</v>
      </c>
    </row>
    <row r="3" spans="1:7" ht="15" thickBot="1" x14ac:dyDescent="0.35">
      <c r="A3" t="s">
        <v>110</v>
      </c>
      <c r="B3" t="s">
        <v>56</v>
      </c>
      <c r="F3" s="15" t="s">
        <v>3</v>
      </c>
      <c r="G3" s="14" t="s">
        <v>4</v>
      </c>
    </row>
    <row r="5" spans="1:7" x14ac:dyDescent="0.3">
      <c r="A5" s="73" t="s">
        <v>121</v>
      </c>
    </row>
    <row r="6" spans="1:7" x14ac:dyDescent="0.3">
      <c r="B6" s="1" t="s">
        <v>120</v>
      </c>
    </row>
    <row r="7" spans="1:7" x14ac:dyDescent="0.3">
      <c r="A7" t="s">
        <v>109</v>
      </c>
      <c r="B7" t="s">
        <v>122</v>
      </c>
    </row>
    <row r="8" spans="1:7" x14ac:dyDescent="0.3">
      <c r="A8" t="s">
        <v>116</v>
      </c>
      <c r="B8" t="s">
        <v>123</v>
      </c>
    </row>
    <row r="9" spans="1:7" x14ac:dyDescent="0.3">
      <c r="A9" t="s">
        <v>125</v>
      </c>
      <c r="B9" t="s">
        <v>124</v>
      </c>
    </row>
    <row r="12" spans="1:7" x14ac:dyDescent="0.3">
      <c r="B12" t="s">
        <v>126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C9C8EC541C84C9934CCDD11A71C6D" ma:contentTypeVersion="11" ma:contentTypeDescription="Crée un document." ma:contentTypeScope="" ma:versionID="a6da54698fde8b20cd4a8ce1a89266ed">
  <xsd:schema xmlns:xsd="http://www.w3.org/2001/XMLSchema" xmlns:xs="http://www.w3.org/2001/XMLSchema" xmlns:p="http://schemas.microsoft.com/office/2006/metadata/properties" xmlns:ns2="ac2a1491-b51f-4fb9-8eed-484faeb724e6" xmlns:ns3="0d916f63-aec3-470e-8831-a1ff1f38b313" targetNamespace="http://schemas.microsoft.com/office/2006/metadata/properties" ma:root="true" ma:fieldsID="f4183e36d1e0f42b4fd338c036fb6f01" ns2:_="" ns3:_="">
    <xsd:import namespace="ac2a1491-b51f-4fb9-8eed-484faeb724e6"/>
    <xsd:import namespace="0d916f63-aec3-470e-8831-a1ff1f38b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a1491-b51f-4fb9-8eed-484faeb72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4fc9d8-4944-4fd6-9510-f16de1615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16f63-aec3-470e-8831-a1ff1f38b3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062921-4bea-4e6e-abe5-e5976f6e8342}" ma:internalName="TaxCatchAll" ma:showField="CatchAllData" ma:web="0d916f63-aec3-470e-8831-a1ff1f38b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2a1491-b51f-4fb9-8eed-484faeb724e6">
      <Terms xmlns="http://schemas.microsoft.com/office/infopath/2007/PartnerControls"/>
    </lcf76f155ced4ddcb4097134ff3c332f>
    <TaxCatchAll xmlns="0d916f63-aec3-470e-8831-a1ff1f38b313" xsi:nil="true"/>
  </documentManagement>
</p:properties>
</file>

<file path=customXml/itemProps1.xml><?xml version="1.0" encoding="utf-8"?>
<ds:datastoreItem xmlns:ds="http://schemas.openxmlformats.org/officeDocument/2006/customXml" ds:itemID="{3CA206B5-F2C3-438D-8C76-0D8DCB76C21E}"/>
</file>

<file path=customXml/itemProps2.xml><?xml version="1.0" encoding="utf-8"?>
<ds:datastoreItem xmlns:ds="http://schemas.openxmlformats.org/officeDocument/2006/customXml" ds:itemID="{0189A48E-0EBD-46BA-90F4-703B9556FA48}"/>
</file>

<file path=customXml/itemProps3.xml><?xml version="1.0" encoding="utf-8"?>
<ds:datastoreItem xmlns:ds="http://schemas.openxmlformats.org/officeDocument/2006/customXml" ds:itemID="{AD7C7B67-03E3-4D95-9114-D001587E6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P1</vt:lpstr>
      <vt:lpstr>Règlementation</vt:lpstr>
      <vt:lpstr>Contact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MOHY Marc</dc:creator>
  <cp:lastModifiedBy>DIOUF, Thierno</cp:lastModifiedBy>
  <cp:lastPrinted>2019-10-15T06:22:13Z</cp:lastPrinted>
  <dcterms:created xsi:type="dcterms:W3CDTF">2018-03-20T10:25:22Z</dcterms:created>
  <dcterms:modified xsi:type="dcterms:W3CDTF">2020-11-13T08:49:43Z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0x010100316C9C8EC541C84C9934CCDD11A71C6D</vt:lpwstr>
  </property>
</Properties>
</file>