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9230" windowHeight="5925"/>
  </bookViews>
  <sheets>
    <sheet name="Modifié" sheetId="2" r:id="rId1"/>
  </sheets>
  <definedNames>
    <definedName name="_xlnm._FilterDatabase" localSheetId="0" hidden="1">Modifié!$A$3:$M$52</definedName>
    <definedName name="_xlnm.Print_Area" localSheetId="0">Modifié!$A$1:$M$66</definedName>
  </definedNames>
  <calcPr calcId="145621"/>
</workbook>
</file>

<file path=xl/calcChain.xml><?xml version="1.0" encoding="utf-8"?>
<calcChain xmlns="http://schemas.openxmlformats.org/spreadsheetml/2006/main">
  <c r="I15" i="2" l="1"/>
  <c r="I32" i="2"/>
  <c r="I26" i="2"/>
  <c r="I19" i="2"/>
  <c r="I20" i="2"/>
  <c r="I6" i="2"/>
  <c r="I7" i="2"/>
  <c r="I8" i="2"/>
  <c r="I9" i="2"/>
  <c r="I5" i="2"/>
  <c r="I10" i="2"/>
  <c r="L57" i="2"/>
  <c r="I57" i="2"/>
  <c r="H57" i="2"/>
  <c r="F57" i="2"/>
  <c r="K54" i="2"/>
  <c r="L51" i="2"/>
  <c r="I51" i="2"/>
  <c r="H51" i="2" s="1"/>
  <c r="G50" i="2"/>
  <c r="E50" i="2"/>
  <c r="L49" i="2"/>
  <c r="L50" i="2" s="1"/>
  <c r="I49" i="2"/>
  <c r="I50" i="2" s="1"/>
  <c r="G48" i="2"/>
  <c r="E48" i="2"/>
  <c r="L47" i="2"/>
  <c r="I47" i="2"/>
  <c r="H47" i="2"/>
  <c r="F47" i="2"/>
  <c r="L46" i="2"/>
  <c r="L48" i="2" s="1"/>
  <c r="I46" i="2"/>
  <c r="I48" i="2" s="1"/>
  <c r="H46" i="2"/>
  <c r="F46" i="2"/>
  <c r="G45" i="2"/>
  <c r="E45" i="2"/>
  <c r="L44" i="2"/>
  <c r="L45" i="2" s="1"/>
  <c r="I44" i="2"/>
  <c r="I45" i="2" s="1"/>
  <c r="H44" i="2"/>
  <c r="F44" i="2"/>
  <c r="G43" i="2"/>
  <c r="E43" i="2"/>
  <c r="L42" i="2"/>
  <c r="I42" i="2"/>
  <c r="H42" i="2"/>
  <c r="F42" i="2"/>
  <c r="L41" i="2"/>
  <c r="L43" i="2" s="1"/>
  <c r="I41" i="2"/>
  <c r="I43" i="2" s="1"/>
  <c r="H41" i="2"/>
  <c r="F41" i="2"/>
  <c r="G40" i="2"/>
  <c r="E40" i="2"/>
  <c r="L39" i="2"/>
  <c r="I39" i="2"/>
  <c r="H39" i="2"/>
  <c r="F39" i="2"/>
  <c r="L38" i="2"/>
  <c r="L40" i="2" s="1"/>
  <c r="I38" i="2"/>
  <c r="I40" i="2" s="1"/>
  <c r="H38" i="2"/>
  <c r="F38" i="2"/>
  <c r="L36" i="2"/>
  <c r="I36" i="2"/>
  <c r="H36" i="2" s="1"/>
  <c r="F36" i="2"/>
  <c r="L35" i="2"/>
  <c r="I35" i="2"/>
  <c r="H35" i="2" s="1"/>
  <c r="L34" i="2"/>
  <c r="I34" i="2"/>
  <c r="H34" i="2" s="1"/>
  <c r="G33" i="2"/>
  <c r="L33" i="2"/>
  <c r="J37" i="2"/>
  <c r="G37" i="2"/>
  <c r="L31" i="2"/>
  <c r="J30" i="2"/>
  <c r="I30" i="2"/>
  <c r="G30" i="2"/>
  <c r="E30" i="2"/>
  <c r="L26" i="2"/>
  <c r="L30" i="2" s="1"/>
  <c r="J25" i="2"/>
  <c r="G25" i="2"/>
  <c r="E25" i="2"/>
  <c r="L24" i="2"/>
  <c r="I24" i="2"/>
  <c r="H24" i="2"/>
  <c r="F24" i="2"/>
  <c r="L23" i="2"/>
  <c r="I23" i="2"/>
  <c r="H23" i="2"/>
  <c r="F23" i="2"/>
  <c r="L22" i="2"/>
  <c r="I22" i="2"/>
  <c r="I25" i="2" s="1"/>
  <c r="H22" i="2"/>
  <c r="F22" i="2"/>
  <c r="L21" i="2"/>
  <c r="L20" i="2"/>
  <c r="L19" i="2"/>
  <c r="L18" i="2"/>
  <c r="L17" i="2"/>
  <c r="L25" i="2" s="1"/>
  <c r="J16" i="2"/>
  <c r="L15" i="2"/>
  <c r="G16" i="2"/>
  <c r="E16" i="2"/>
  <c r="L13" i="2"/>
  <c r="I13" i="2"/>
  <c r="H13" i="2"/>
  <c r="F13" i="2"/>
  <c r="L12" i="2"/>
  <c r="L10" i="2"/>
  <c r="L9" i="2"/>
  <c r="H9" i="2"/>
  <c r="F9" i="2"/>
  <c r="L8" i="2"/>
  <c r="L7" i="2"/>
  <c r="L6" i="2"/>
  <c r="H6" i="2"/>
  <c r="L5" i="2"/>
  <c r="G11" i="2"/>
  <c r="G54" i="2" s="1"/>
  <c r="L4" i="2"/>
  <c r="J54" i="2" l="1"/>
  <c r="F49" i="2"/>
  <c r="F34" i="2"/>
  <c r="H49" i="2"/>
  <c r="F35" i="2"/>
  <c r="F51" i="2"/>
  <c r="F6" i="2"/>
  <c r="L11" i="2"/>
  <c r="I4" i="2"/>
  <c r="H5" i="2"/>
  <c r="H7" i="2"/>
  <c r="H8" i="2"/>
  <c r="F10" i="2"/>
  <c r="E11" i="2"/>
  <c r="L14" i="2"/>
  <c r="L16" i="2" s="1"/>
  <c r="I31" i="2"/>
  <c r="H31" i="2" s="1"/>
  <c r="I33" i="2"/>
  <c r="H33" i="2" s="1"/>
  <c r="E37" i="2"/>
  <c r="F4" i="2"/>
  <c r="F5" i="2"/>
  <c r="I14" i="2"/>
  <c r="I16" i="2" s="1"/>
  <c r="F31" i="2"/>
  <c r="L32" i="2"/>
  <c r="L37" i="2" s="1"/>
  <c r="F33" i="2"/>
  <c r="F8" i="2" l="1"/>
  <c r="I11" i="2"/>
  <c r="L54" i="2"/>
  <c r="H10" i="2"/>
  <c r="F7" i="2"/>
  <c r="H4" i="2"/>
  <c r="I37" i="2"/>
  <c r="E54" i="2"/>
  <c r="I54" i="2" l="1"/>
  <c r="H54" i="2" s="1"/>
  <c r="F54" i="2" l="1"/>
</calcChain>
</file>

<file path=xl/sharedStrings.xml><?xml version="1.0" encoding="utf-8"?>
<sst xmlns="http://schemas.openxmlformats.org/spreadsheetml/2006/main" count="186" uniqueCount="126">
  <si>
    <t>projet</t>
  </si>
  <si>
    <t>n°</t>
  </si>
  <si>
    <t>adresse/projet</t>
  </si>
  <si>
    <t>type d'opération</t>
  </si>
  <si>
    <t xml:space="preserve">part régionale </t>
  </si>
  <si>
    <t>%</t>
  </si>
  <si>
    <t>part communale</t>
  </si>
  <si>
    <t>total programme</t>
  </si>
  <si>
    <t>Beliris</t>
  </si>
  <si>
    <t>autres</t>
  </si>
  <si>
    <t>investissement total</t>
  </si>
  <si>
    <t>type "autres"</t>
  </si>
  <si>
    <t xml:space="preserve">Pôle "petite enfance" </t>
  </si>
  <si>
    <t>1.1</t>
  </si>
  <si>
    <t>Van Dyck, 13-17: 8 logements</t>
  </si>
  <si>
    <t xml:space="preserve">logements  </t>
  </si>
  <si>
    <t>Van Dyck</t>
  </si>
  <si>
    <t>1.2</t>
  </si>
  <si>
    <t>Van Dyck, 13-17:  co-accueil</t>
  </si>
  <si>
    <t>infrastructure</t>
  </si>
  <si>
    <t>1.3</t>
  </si>
  <si>
    <t>Van Dyck, 13-17: formation auxiliaires enf.</t>
  </si>
  <si>
    <t>socio-économique</t>
  </si>
  <si>
    <t>projet pilote</t>
  </si>
  <si>
    <t>1.4</t>
  </si>
  <si>
    <t>Van Dyck, 13-17: jardin partagé</t>
  </si>
  <si>
    <t>environnement</t>
  </si>
  <si>
    <t>1.5</t>
  </si>
  <si>
    <t>Van Dyck, 13-17: crèche</t>
  </si>
  <si>
    <t>1.6</t>
  </si>
  <si>
    <t>Van Dyck, 47: équip. psychomot.</t>
  </si>
  <si>
    <t>1.7</t>
  </si>
  <si>
    <t>Van Dyck, 22: entrée jardin public</t>
  </si>
  <si>
    <t>espace public</t>
  </si>
  <si>
    <t>sous-total</t>
  </si>
  <si>
    <t>Noyau Josaphat</t>
  </si>
  <si>
    <t>2.1</t>
  </si>
  <si>
    <t>Josaphat et L'Olivier</t>
  </si>
  <si>
    <t>2.2</t>
  </si>
  <si>
    <t>Josaphat: valorisation et embell.</t>
  </si>
  <si>
    <t>2.3</t>
  </si>
  <si>
    <t>2.4</t>
  </si>
  <si>
    <t>Parc Rasquinet</t>
  </si>
  <si>
    <t>3.1</t>
  </si>
  <si>
    <t>aménagement locaux publics</t>
  </si>
  <si>
    <t>3.2</t>
  </si>
  <si>
    <t>extension salle Rasquinet</t>
  </si>
  <si>
    <t>3.3</t>
  </si>
  <si>
    <t>interface parc-rue</t>
  </si>
  <si>
    <t>3.4</t>
  </si>
  <si>
    <t>terrain multisports couvert</t>
  </si>
  <si>
    <t>3.5</t>
  </si>
  <si>
    <t>équipements extérieurs</t>
  </si>
  <si>
    <t>3.6</t>
  </si>
  <si>
    <t>act. intergénérationnelles et culturelles</t>
  </si>
  <si>
    <t>3.7</t>
  </si>
  <si>
    <t>potagers et chocolat</t>
  </si>
  <si>
    <t>3.8</t>
  </si>
  <si>
    <t>création bar Sésam'</t>
  </si>
  <si>
    <t>Des rues vertes et</t>
  </si>
  <si>
    <t>4.1</t>
  </si>
  <si>
    <t>acupuncture urbaine</t>
  </si>
  <si>
    <t>sûres</t>
  </si>
  <si>
    <t>4.2</t>
  </si>
  <si>
    <t>bornes et potelets</t>
  </si>
  <si>
    <t>non estimé</t>
  </si>
  <si>
    <t>4.3</t>
  </si>
  <si>
    <t>place de la Reine</t>
  </si>
  <si>
    <t>4.4</t>
  </si>
  <si>
    <t>Massaux</t>
  </si>
  <si>
    <t>Outils au service du</t>
  </si>
  <si>
    <t>5.1</t>
  </si>
  <si>
    <t>logement</t>
  </si>
  <si>
    <t>5.2</t>
  </si>
  <si>
    <t>5.3</t>
  </si>
  <si>
    <t>L'Olivier, 78: 1 logement</t>
  </si>
  <si>
    <t>5.4</t>
  </si>
  <si>
    <t>aide rénovation - location</t>
  </si>
  <si>
    <t>5.5</t>
  </si>
  <si>
    <t>conseil rénovation</t>
  </si>
  <si>
    <t>5.6</t>
  </si>
  <si>
    <t>Bricoteam</t>
  </si>
  <si>
    <t>Plateforme emploi-</t>
  </si>
  <si>
    <t>6.1</t>
  </si>
  <si>
    <t>à définir</t>
  </si>
  <si>
    <t>jeunes</t>
  </si>
  <si>
    <t>6.2</t>
  </si>
  <si>
    <t>préau et angle Haecht/L'Olivier</t>
  </si>
  <si>
    <t>Identité du quartier</t>
  </si>
  <si>
    <t>7.1</t>
  </si>
  <si>
    <t>signalétique et fresques</t>
  </si>
  <si>
    <t>7.2</t>
  </si>
  <si>
    <t>manifestation artistique</t>
  </si>
  <si>
    <t>Accueil des primo-</t>
  </si>
  <si>
    <t>soutien scolaire</t>
  </si>
  <si>
    <t>arrivants</t>
  </si>
  <si>
    <t xml:space="preserve">Sensibilisation </t>
  </si>
  <si>
    <t>9.1</t>
  </si>
  <si>
    <t>alimentation - consommation</t>
  </si>
  <si>
    <t>comportements durables</t>
  </si>
  <si>
    <t>9.2</t>
  </si>
  <si>
    <t>jeunes responsables à vélo</t>
  </si>
  <si>
    <t xml:space="preserve">Information et </t>
  </si>
  <si>
    <t>antenne de quartier</t>
  </si>
  <si>
    <t>participation</t>
  </si>
  <si>
    <t>Pilotage</t>
  </si>
  <si>
    <t>chef de projet</t>
  </si>
  <si>
    <t>étude élaboration</t>
  </si>
  <si>
    <t>total</t>
  </si>
  <si>
    <t>12.1</t>
  </si>
  <si>
    <t>Thiéfry</t>
  </si>
  <si>
    <t>12.2</t>
  </si>
  <si>
    <t>L'Olivier, 52-58</t>
  </si>
  <si>
    <t>logements</t>
  </si>
  <si>
    <t>12.3</t>
  </si>
  <si>
    <t>Coteaux, 50-56</t>
  </si>
  <si>
    <t>logements + infr.</t>
  </si>
  <si>
    <t>12.4</t>
  </si>
  <si>
    <t>Poste et Constitution</t>
  </si>
  <si>
    <t>Josaphat, 81: équipement (acquisition)</t>
  </si>
  <si>
    <t>Josaphat, 81: équipement (demolition+réalisation)</t>
  </si>
  <si>
    <t>Josaphat, 81: 2 logements (acquisition)</t>
  </si>
  <si>
    <t>Josaphat, 81: 2 logements (démolition + réalisation)</t>
  </si>
  <si>
    <t>Tableau 3A: programme modifié proposé par la Région</t>
  </si>
  <si>
    <t xml:space="preserve"> </t>
  </si>
  <si>
    <t>Tableau 3B: programme de réserve proposé au Gouvernement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</si>
</sst>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0"/>
    <numFmt numFmtId="165" formatCode="#,##0.0"/>
    <numFmt numFmtId="166" formatCode="0.000"/>
  </numFmts>
  <fonts count="8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0"/>
      <name val="Arial"/>
    </font>
    <font>
      <sz val="10"/>
      <name val="Arial"/>
      <family val="2"/>
    </font>
    <font>
      <sz val="10"/>
      <color indexed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" fontId="0" fillId="0" borderId="0" xfId="0" applyNumberFormat="1"/>
    <xf numFmtId="0" fontId="2" fillId="0" borderId="0" xfId="0" applyFont="1"/>
    <xf numFmtId="164" fontId="0" fillId="0" borderId="0" xfId="0" applyNumberFormat="1"/>
    <xf numFmtId="4" fontId="3" fillId="0" borderId="0" xfId="0" applyNumberFormat="1" applyFont="1"/>
    <xf numFmtId="0" fontId="3" fillId="0" borderId="0" xfId="0" applyFont="1"/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wrapText="1"/>
    </xf>
    <xf numFmtId="16" fontId="2" fillId="0" borderId="3" xfId="0" quotePrefix="1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4" fontId="2" fillId="0" borderId="4" xfId="0" applyNumberFormat="1" applyFont="1" applyFill="1" applyBorder="1" applyAlignment="1">
      <alignment vertical="top" wrapText="1"/>
    </xf>
    <xf numFmtId="165" fontId="2" fillId="0" borderId="0" xfId="0" applyNumberFormat="1" applyFont="1" applyFill="1" applyBorder="1" applyAlignment="1">
      <alignment vertical="top" wrapText="1"/>
    </xf>
    <xf numFmtId="165" fontId="2" fillId="0" borderId="0" xfId="0" applyNumberFormat="1" applyFont="1" applyBorder="1" applyAlignment="1">
      <alignment vertical="top" wrapText="1"/>
    </xf>
    <xf numFmtId="4" fontId="3" fillId="0" borderId="4" xfId="0" applyNumberFormat="1" applyFont="1" applyBorder="1" applyAlignment="1">
      <alignment vertical="top" wrapText="1"/>
    </xf>
    <xf numFmtId="4" fontId="4" fillId="0" borderId="4" xfId="0" applyNumberFormat="1" applyFont="1" applyBorder="1" applyAlignment="1">
      <alignment vertical="top" wrapText="1"/>
    </xf>
    <xf numFmtId="4" fontId="0" fillId="0" borderId="4" xfId="0" applyNumberForma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14" fontId="2" fillId="0" borderId="7" xfId="0" quotePrefix="1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Border="1" applyAlignment="1">
      <alignment vertical="top" wrapText="1"/>
    </xf>
    <xf numFmtId="4" fontId="4" fillId="0" borderId="0" xfId="0" applyNumberFormat="1" applyFont="1" applyBorder="1" applyAlignment="1">
      <alignment vertical="top" wrapText="1"/>
    </xf>
    <xf numFmtId="4" fontId="0" fillId="0" borderId="0" xfId="0" applyNumberFormat="1" applyBorder="1" applyAlignment="1">
      <alignment vertical="top" wrapText="1"/>
    </xf>
    <xf numFmtId="0" fontId="0" fillId="0" borderId="8" xfId="0" applyBorder="1" applyAlignment="1">
      <alignment vertical="top" wrapText="1"/>
    </xf>
    <xf numFmtId="16" fontId="2" fillId="0" borderId="7" xfId="0" quotePrefix="1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4" fontId="2" fillId="0" borderId="0" xfId="0" applyNumberFormat="1" applyFont="1" applyBorder="1" applyAlignment="1">
      <alignment vertical="top" wrapText="1"/>
    </xf>
    <xf numFmtId="16" fontId="2" fillId="0" borderId="9" xfId="0" quotePrefix="1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4" fontId="2" fillId="0" borderId="10" xfId="0" applyNumberFormat="1" applyFont="1" applyBorder="1" applyAlignment="1">
      <alignment vertical="top" wrapText="1"/>
    </xf>
    <xf numFmtId="165" fontId="2" fillId="0" borderId="10" xfId="0" applyNumberFormat="1" applyFont="1" applyFill="1" applyBorder="1" applyAlignment="1">
      <alignment vertical="top" wrapText="1"/>
    </xf>
    <xf numFmtId="165" fontId="2" fillId="0" borderId="10" xfId="0" applyNumberFormat="1" applyFont="1" applyBorder="1" applyAlignment="1">
      <alignment vertical="top" wrapText="1"/>
    </xf>
    <xf numFmtId="4" fontId="3" fillId="0" borderId="10" xfId="0" applyNumberFormat="1" applyFont="1" applyBorder="1" applyAlignment="1">
      <alignment vertical="top" wrapText="1"/>
    </xf>
    <xf numFmtId="4" fontId="4" fillId="0" borderId="10" xfId="0" applyNumberFormat="1" applyFont="1" applyBorder="1" applyAlignment="1">
      <alignment vertical="top" wrapText="1"/>
    </xf>
    <xf numFmtId="4" fontId="0" fillId="0" borderId="10" xfId="0" applyNumberForma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6" fillId="0" borderId="0" xfId="0" applyFont="1" applyBorder="1" applyAlignment="1">
      <alignment horizontal="right" vertical="top" wrapText="1"/>
    </xf>
    <xf numFmtId="4" fontId="6" fillId="0" borderId="0" xfId="0" applyNumberFormat="1" applyFont="1" applyBorder="1" applyAlignment="1">
      <alignment vertical="top" wrapText="1"/>
    </xf>
    <xf numFmtId="0" fontId="2" fillId="0" borderId="3" xfId="0" quotePrefix="1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vertical="top" wrapText="1"/>
    </xf>
    <xf numFmtId="165" fontId="2" fillId="0" borderId="4" xfId="0" applyNumberFormat="1" applyFont="1" applyBorder="1" applyAlignment="1">
      <alignment vertical="top" wrapText="1"/>
    </xf>
    <xf numFmtId="0" fontId="2" fillId="0" borderId="7" xfId="0" quotePrefix="1" applyFont="1" applyBorder="1" applyAlignment="1">
      <alignment horizontal="center" vertical="top" wrapText="1"/>
    </xf>
    <xf numFmtId="0" fontId="0" fillId="0" borderId="6" xfId="0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2" fillId="0" borderId="9" xfId="0" quotePrefix="1" applyFont="1" applyBorder="1" applyAlignment="1">
      <alignment horizontal="center" vertical="top" wrapText="1"/>
    </xf>
    <xf numFmtId="0" fontId="2" fillId="0" borderId="10" xfId="0" applyFont="1" applyFill="1" applyBorder="1" applyAlignment="1">
      <alignment vertical="top" wrapText="1"/>
    </xf>
    <xf numFmtId="4" fontId="2" fillId="0" borderId="10" xfId="0" applyNumberFormat="1" applyFont="1" applyFill="1" applyBorder="1" applyAlignment="1">
      <alignment vertical="top" wrapText="1"/>
    </xf>
    <xf numFmtId="4" fontId="3" fillId="0" borderId="10" xfId="0" applyNumberFormat="1" applyFont="1" applyFill="1" applyBorder="1" applyAlignment="1">
      <alignment vertical="top" wrapText="1"/>
    </xf>
    <xf numFmtId="4" fontId="4" fillId="0" borderId="10" xfId="0" applyNumberFormat="1" applyFont="1" applyFill="1" applyBorder="1" applyAlignment="1">
      <alignment vertical="top" wrapText="1"/>
    </xf>
    <xf numFmtId="0" fontId="0" fillId="0" borderId="11" xfId="0" applyFill="1" applyBorder="1" applyAlignment="1">
      <alignment vertical="top" wrapText="1"/>
    </xf>
    <xf numFmtId="4" fontId="6" fillId="0" borderId="0" xfId="0" applyNumberFormat="1" applyFont="1" applyFill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Fill="1" applyBorder="1" applyAlignment="1">
      <alignment horizontal="center" vertical="top" wrapText="1"/>
    </xf>
    <xf numFmtId="4" fontId="2" fillId="0" borderId="10" xfId="0" applyNumberFormat="1" applyFont="1" applyFill="1" applyBorder="1" applyAlignment="1">
      <alignment horizontal="center" vertical="top" wrapText="1"/>
    </xf>
    <xf numFmtId="0" fontId="2" fillId="0" borderId="13" xfId="0" quotePrefix="1" applyFont="1" applyBorder="1" applyAlignment="1">
      <alignment horizontal="center" vertical="top" wrapText="1"/>
    </xf>
    <xf numFmtId="0" fontId="6" fillId="0" borderId="14" xfId="0" applyFont="1" applyBorder="1" applyAlignment="1">
      <alignment horizontal="right" vertical="top" wrapText="1"/>
    </xf>
    <xf numFmtId="0" fontId="2" fillId="0" borderId="14" xfId="0" applyFont="1" applyBorder="1" applyAlignment="1">
      <alignment vertical="top" wrapText="1"/>
    </xf>
    <xf numFmtId="4" fontId="6" fillId="0" borderId="14" xfId="0" applyNumberFormat="1" applyFont="1" applyFill="1" applyBorder="1" applyAlignment="1">
      <alignment vertical="top" wrapText="1"/>
    </xf>
    <xf numFmtId="165" fontId="2" fillId="0" borderId="14" xfId="0" applyNumberFormat="1" applyFont="1" applyFill="1" applyBorder="1" applyAlignment="1">
      <alignment vertical="top" wrapText="1"/>
    </xf>
    <xf numFmtId="4" fontId="4" fillId="0" borderId="14" xfId="0" applyNumberFormat="1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6" xfId="0" applyFill="1" applyBorder="1" applyAlignment="1">
      <alignment wrapText="1"/>
    </xf>
    <xf numFmtId="0" fontId="2" fillId="0" borderId="3" xfId="0" quotePrefix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4" fontId="3" fillId="0" borderId="4" xfId="0" applyNumberFormat="1" applyFont="1" applyFill="1" applyBorder="1" applyAlignment="1">
      <alignment vertical="top" wrapText="1"/>
    </xf>
    <xf numFmtId="4" fontId="4" fillId="0" borderId="4" xfId="0" applyNumberFormat="1" applyFont="1" applyFill="1" applyBorder="1" applyAlignment="1">
      <alignment vertical="top" wrapText="1"/>
    </xf>
    <xf numFmtId="4" fontId="0" fillId="0" borderId="4" xfId="0" applyNumberFormat="1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2" fillId="0" borderId="7" xfId="0" quotePrefix="1" applyFont="1" applyFill="1" applyBorder="1" applyAlignment="1">
      <alignment horizontal="center" vertical="top" wrapText="1"/>
    </xf>
    <xf numFmtId="4" fontId="0" fillId="0" borderId="0" xfId="0" applyNumberFormat="1" applyFill="1" applyBorder="1" applyAlignment="1">
      <alignment vertical="top" wrapText="1"/>
    </xf>
    <xf numFmtId="0" fontId="2" fillId="0" borderId="9" xfId="0" quotePrefix="1" applyFont="1" applyFill="1" applyBorder="1" applyAlignment="1">
      <alignment horizontal="center" vertical="top" wrapText="1"/>
    </xf>
    <xf numFmtId="0" fontId="0" fillId="0" borderId="9" xfId="0" quotePrefix="1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0" fillId="0" borderId="7" xfId="0" quotePrefix="1" applyBorder="1" applyAlignment="1">
      <alignment horizontal="center" vertical="top" wrapText="1"/>
    </xf>
    <xf numFmtId="0" fontId="2" fillId="0" borderId="14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0" fillId="0" borderId="6" xfId="0" applyBorder="1" applyAlignment="1">
      <alignment wrapText="1"/>
    </xf>
    <xf numFmtId="4" fontId="2" fillId="0" borderId="14" xfId="0" applyNumberFormat="1" applyFont="1" applyBorder="1" applyAlignment="1">
      <alignment vertical="top" wrapText="1"/>
    </xf>
    <xf numFmtId="165" fontId="2" fillId="0" borderId="14" xfId="0" applyNumberFormat="1" applyFont="1" applyBorder="1" applyAlignment="1">
      <alignment vertical="top" wrapText="1"/>
    </xf>
    <xf numFmtId="4" fontId="3" fillId="0" borderId="14" xfId="0" applyNumberFormat="1" applyFont="1" applyBorder="1" applyAlignment="1">
      <alignment vertical="top" wrapText="1"/>
    </xf>
    <xf numFmtId="4" fontId="0" fillId="0" borderId="14" xfId="0" applyNumberFormat="1" applyBorder="1" applyAlignment="1">
      <alignment vertical="top" wrapText="1"/>
    </xf>
    <xf numFmtId="4" fontId="6" fillId="0" borderId="4" xfId="0" applyNumberFormat="1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0" fillId="0" borderId="12" xfId="0" applyBorder="1"/>
    <xf numFmtId="0" fontId="2" fillId="0" borderId="14" xfId="0" applyFont="1" applyBorder="1"/>
    <xf numFmtId="0" fontId="0" fillId="0" borderId="15" xfId="0" applyBorder="1"/>
    <xf numFmtId="0" fontId="0" fillId="0" borderId="3" xfId="0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2" fillId="0" borderId="4" xfId="0" applyFont="1" applyBorder="1"/>
    <xf numFmtId="0" fontId="3" fillId="0" borderId="4" xfId="0" applyFont="1" applyBorder="1"/>
    <xf numFmtId="0" fontId="0" fillId="0" borderId="4" xfId="0" applyBorder="1"/>
    <xf numFmtId="0" fontId="0" fillId="0" borderId="5" xfId="0" applyBorder="1"/>
    <xf numFmtId="0" fontId="6" fillId="0" borderId="7" xfId="0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7" fillId="0" borderId="0" xfId="0" applyFont="1" applyBorder="1"/>
    <xf numFmtId="4" fontId="6" fillId="0" borderId="0" xfId="0" applyNumberFormat="1" applyFont="1" applyBorder="1"/>
    <xf numFmtId="165" fontId="6" fillId="0" borderId="0" xfId="0" applyNumberFormat="1" applyFont="1" applyBorder="1" applyAlignment="1">
      <alignment vertical="top" wrapText="1"/>
    </xf>
    <xf numFmtId="0" fontId="6" fillId="0" borderId="8" xfId="0" applyFont="1" applyBorder="1"/>
    <xf numFmtId="0" fontId="0" fillId="0" borderId="9" xfId="0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2" fillId="0" borderId="10" xfId="0" applyFont="1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166" fontId="4" fillId="0" borderId="0" xfId="0" applyNumberFormat="1" applyFont="1" applyBorder="1"/>
    <xf numFmtId="0" fontId="2" fillId="0" borderId="0" xfId="0" applyFont="1" applyBorder="1"/>
    <xf numFmtId="0" fontId="3" fillId="0" borderId="0" xfId="0" applyFont="1" applyBorder="1"/>
    <xf numFmtId="166" fontId="0" fillId="0" borderId="0" xfId="0" applyNumberFormat="1" applyBorder="1"/>
    <xf numFmtId="0" fontId="4" fillId="0" borderId="13" xfId="0" applyFont="1" applyBorder="1" applyAlignment="1">
      <alignment horizontal="center"/>
    </xf>
    <xf numFmtId="0" fontId="4" fillId="0" borderId="15" xfId="0" applyFont="1" applyBorder="1"/>
    <xf numFmtId="4" fontId="2" fillId="0" borderId="13" xfId="0" applyNumberFormat="1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16" fontId="2" fillId="0" borderId="13" xfId="0" quotePrefix="1" applyNumberFormat="1" applyFont="1" applyBorder="1" applyAlignment="1">
      <alignment horizontal="center" vertical="top" wrapText="1"/>
    </xf>
    <xf numFmtId="4" fontId="3" fillId="0" borderId="14" xfId="0" applyNumberFormat="1" applyFont="1" applyFill="1" applyBorder="1" applyAlignment="1">
      <alignment vertical="top" wrapText="1"/>
    </xf>
    <xf numFmtId="0" fontId="0" fillId="0" borderId="0" xfId="0" applyBorder="1" applyAlignment="1">
      <alignment horizontal="center"/>
    </xf>
    <xf numFmtId="2" fontId="0" fillId="0" borderId="0" xfId="0" applyNumberFormat="1"/>
    <xf numFmtId="4" fontId="3" fillId="0" borderId="1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tabSelected="1" workbookViewId="0">
      <selection sqref="A1:M66"/>
    </sheetView>
  </sheetViews>
  <sheetFormatPr baseColWidth="10" defaultRowHeight="15" x14ac:dyDescent="0.25"/>
  <cols>
    <col min="1" max="1" width="21.5703125" customWidth="1"/>
    <col min="2" max="2" width="5.5703125" style="2" customWidth="1"/>
    <col min="3" max="3" width="34.85546875" bestFit="1" customWidth="1"/>
    <col min="4" max="4" width="18" bestFit="1" customWidth="1"/>
    <col min="5" max="5" width="16.85546875" bestFit="1" customWidth="1"/>
    <col min="6" max="6" width="6.42578125" style="4" bestFit="1" customWidth="1"/>
    <col min="7" max="7" width="15.5703125" bestFit="1" customWidth="1"/>
    <col min="8" max="8" width="5.7109375" style="4" customWidth="1"/>
    <col min="9" max="9" width="16.5703125" style="7" bestFit="1" customWidth="1"/>
    <col min="10" max="10" width="16" bestFit="1" customWidth="1"/>
    <col min="11" max="11" width="12.7109375" customWidth="1"/>
    <col min="12" max="12" width="18.5703125" bestFit="1" customWidth="1"/>
    <col min="13" max="13" width="13.140625" customWidth="1"/>
  </cols>
  <sheetData>
    <row r="1" spans="1:13" ht="18" x14ac:dyDescent="0.25">
      <c r="A1" s="1" t="s">
        <v>123</v>
      </c>
      <c r="E1" s="3"/>
      <c r="G1" s="5"/>
      <c r="I1" s="6"/>
      <c r="J1" s="3"/>
    </row>
    <row r="3" spans="1:13" ht="30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9" t="s">
        <v>5</v>
      </c>
      <c r="G3" s="8" t="s">
        <v>6</v>
      </c>
      <c r="H3" s="9" t="s">
        <v>5</v>
      </c>
      <c r="I3" s="10" t="s">
        <v>7</v>
      </c>
      <c r="J3" s="8" t="s">
        <v>8</v>
      </c>
      <c r="K3" s="8" t="s">
        <v>9</v>
      </c>
      <c r="L3" s="8" t="s">
        <v>10</v>
      </c>
      <c r="M3" s="8" t="s">
        <v>11</v>
      </c>
    </row>
    <row r="4" spans="1:13" x14ac:dyDescent="0.25">
      <c r="A4" s="11" t="s">
        <v>12</v>
      </c>
      <c r="B4" s="12" t="s">
        <v>13</v>
      </c>
      <c r="C4" s="13" t="s">
        <v>14</v>
      </c>
      <c r="D4" s="13" t="s">
        <v>15</v>
      </c>
      <c r="E4" s="14">
        <v>3546000</v>
      </c>
      <c r="F4" s="15">
        <f t="shared" ref="F4:F10" si="0">E4*100/I4</f>
        <v>85.963636363636368</v>
      </c>
      <c r="G4" s="14">
        <v>579000</v>
      </c>
      <c r="H4" s="16">
        <f t="shared" ref="H4:H10" si="1">G4*100/I4</f>
        <v>14.036363636363637</v>
      </c>
      <c r="I4" s="17">
        <f t="shared" ref="I4:I51" si="2">E4+G4</f>
        <v>4125000</v>
      </c>
      <c r="J4" s="18"/>
      <c r="K4" s="18"/>
      <c r="L4" s="19">
        <f>E4+G4+J4+K4</f>
        <v>4125000</v>
      </c>
      <c r="M4" s="20"/>
    </row>
    <row r="5" spans="1:13" x14ac:dyDescent="0.25">
      <c r="A5" s="21" t="s">
        <v>16</v>
      </c>
      <c r="B5" s="22" t="s">
        <v>17</v>
      </c>
      <c r="C5" s="23" t="s">
        <v>18</v>
      </c>
      <c r="D5" s="23" t="s">
        <v>19</v>
      </c>
      <c r="E5" s="24">
        <v>310046</v>
      </c>
      <c r="F5" s="15">
        <f t="shared" si="0"/>
        <v>86.047879928285568</v>
      </c>
      <c r="G5" s="24">
        <v>50272</v>
      </c>
      <c r="H5" s="16">
        <f t="shared" si="1"/>
        <v>13.952120071714431</v>
      </c>
      <c r="I5" s="25">
        <f t="shared" si="2"/>
        <v>360318</v>
      </c>
      <c r="J5" s="26"/>
      <c r="K5" s="26"/>
      <c r="L5" s="27">
        <f t="shared" ref="L5:L51" si="3">E5+G5+J5+K5</f>
        <v>360318</v>
      </c>
      <c r="M5" s="28"/>
    </row>
    <row r="6" spans="1:13" ht="25.5" x14ac:dyDescent="0.25">
      <c r="A6" s="21"/>
      <c r="B6" s="29" t="s">
        <v>20</v>
      </c>
      <c r="C6" s="23" t="s">
        <v>21</v>
      </c>
      <c r="D6" s="23" t="s">
        <v>22</v>
      </c>
      <c r="E6" s="24">
        <v>170000</v>
      </c>
      <c r="F6" s="15">
        <f t="shared" si="0"/>
        <v>100</v>
      </c>
      <c r="G6" s="24">
        <v>0</v>
      </c>
      <c r="H6" s="16">
        <f t="shared" si="1"/>
        <v>0</v>
      </c>
      <c r="I6" s="25">
        <f t="shared" si="2"/>
        <v>170000</v>
      </c>
      <c r="J6" s="26"/>
      <c r="K6" s="26"/>
      <c r="L6" s="27">
        <f t="shared" si="3"/>
        <v>170000</v>
      </c>
      <c r="M6" s="28"/>
    </row>
    <row r="7" spans="1:13" x14ac:dyDescent="0.25">
      <c r="A7" s="30" t="s">
        <v>23</v>
      </c>
      <c r="B7" s="22" t="s">
        <v>24</v>
      </c>
      <c r="C7" s="23" t="s">
        <v>25</v>
      </c>
      <c r="D7" s="23" t="s">
        <v>26</v>
      </c>
      <c r="E7" s="24">
        <v>239909</v>
      </c>
      <c r="F7" s="15">
        <f t="shared" si="0"/>
        <v>85.999985661232273</v>
      </c>
      <c r="G7" s="24">
        <v>39055</v>
      </c>
      <c r="H7" s="16">
        <f t="shared" si="1"/>
        <v>14.000014338767727</v>
      </c>
      <c r="I7" s="25">
        <f t="shared" si="2"/>
        <v>278964</v>
      </c>
      <c r="J7" s="26"/>
      <c r="K7" s="26"/>
      <c r="L7" s="27">
        <f t="shared" si="3"/>
        <v>278964</v>
      </c>
      <c r="M7" s="28"/>
    </row>
    <row r="8" spans="1:13" x14ac:dyDescent="0.25">
      <c r="A8" s="21"/>
      <c r="B8" s="29" t="s">
        <v>27</v>
      </c>
      <c r="C8" s="23" t="s">
        <v>28</v>
      </c>
      <c r="D8" s="23" t="s">
        <v>19</v>
      </c>
      <c r="E8" s="24">
        <v>2270000</v>
      </c>
      <c r="F8" s="15">
        <f t="shared" si="0"/>
        <v>85.952290798939799</v>
      </c>
      <c r="G8" s="24">
        <v>371000</v>
      </c>
      <c r="H8" s="16">
        <f t="shared" si="1"/>
        <v>14.047709201060204</v>
      </c>
      <c r="I8" s="25">
        <f t="shared" si="2"/>
        <v>2641000</v>
      </c>
      <c r="J8" s="26"/>
      <c r="K8" s="26"/>
      <c r="L8" s="27">
        <f t="shared" si="3"/>
        <v>2641000</v>
      </c>
      <c r="M8" s="28"/>
    </row>
    <row r="9" spans="1:13" x14ac:dyDescent="0.25">
      <c r="A9" s="21"/>
      <c r="B9" s="22" t="s">
        <v>29</v>
      </c>
      <c r="C9" s="23" t="s">
        <v>30</v>
      </c>
      <c r="D9" s="23" t="s">
        <v>22</v>
      </c>
      <c r="E9" s="31">
        <v>10000</v>
      </c>
      <c r="F9" s="15">
        <f t="shared" si="0"/>
        <v>100</v>
      </c>
      <c r="G9" s="31">
        <v>0</v>
      </c>
      <c r="H9" s="16">
        <f t="shared" si="1"/>
        <v>0</v>
      </c>
      <c r="I9" s="25">
        <f t="shared" si="2"/>
        <v>10000</v>
      </c>
      <c r="J9" s="26"/>
      <c r="K9" s="26"/>
      <c r="L9" s="27">
        <f t="shared" si="3"/>
        <v>10000</v>
      </c>
      <c r="M9" s="28"/>
    </row>
    <row r="10" spans="1:13" x14ac:dyDescent="0.25">
      <c r="A10" s="21"/>
      <c r="B10" s="32" t="s">
        <v>31</v>
      </c>
      <c r="C10" s="33" t="s">
        <v>32</v>
      </c>
      <c r="D10" s="33" t="s">
        <v>33</v>
      </c>
      <c r="E10" s="34">
        <v>40014</v>
      </c>
      <c r="F10" s="35">
        <f t="shared" si="0"/>
        <v>86.025712688652874</v>
      </c>
      <c r="G10" s="34">
        <v>6500</v>
      </c>
      <c r="H10" s="36">
        <f t="shared" si="1"/>
        <v>13.974287311347121</v>
      </c>
      <c r="I10" s="37">
        <f t="shared" si="2"/>
        <v>46514</v>
      </c>
      <c r="J10" s="38"/>
      <c r="K10" s="38"/>
      <c r="L10" s="39">
        <f t="shared" si="3"/>
        <v>46514</v>
      </c>
      <c r="M10" s="40"/>
    </row>
    <row r="11" spans="1:13" x14ac:dyDescent="0.25">
      <c r="A11" s="21"/>
      <c r="B11" s="29"/>
      <c r="C11" s="41" t="s">
        <v>34</v>
      </c>
      <c r="D11" s="23"/>
      <c r="E11" s="42">
        <f>SUM(E4:E10)</f>
        <v>6585969</v>
      </c>
      <c r="F11" s="16"/>
      <c r="G11" s="42">
        <f>SUM(G4:G10)</f>
        <v>1045827</v>
      </c>
      <c r="H11" s="16"/>
      <c r="I11" s="42">
        <f>SUM(I4:I10)</f>
        <v>7631796</v>
      </c>
      <c r="J11" s="26"/>
      <c r="K11" s="26"/>
      <c r="L11" s="42">
        <f>SUM(L4:L10)</f>
        <v>7631796</v>
      </c>
      <c r="M11" s="28"/>
    </row>
    <row r="12" spans="1:13" x14ac:dyDescent="0.25">
      <c r="A12" s="11" t="s">
        <v>35</v>
      </c>
      <c r="B12" s="43" t="s">
        <v>36</v>
      </c>
      <c r="C12" s="13" t="s">
        <v>37</v>
      </c>
      <c r="D12" s="13" t="s">
        <v>33</v>
      </c>
      <c r="E12" s="44"/>
      <c r="F12" s="45"/>
      <c r="G12" s="44"/>
      <c r="H12" s="45"/>
      <c r="I12" s="17"/>
      <c r="J12" s="44">
        <v>708513</v>
      </c>
      <c r="K12" s="18"/>
      <c r="L12" s="19">
        <f>E12+G12+J12+K12</f>
        <v>708513</v>
      </c>
      <c r="M12" s="20"/>
    </row>
    <row r="13" spans="1:13" x14ac:dyDescent="0.25">
      <c r="A13" s="21"/>
      <c r="B13" s="46" t="s">
        <v>38</v>
      </c>
      <c r="C13" s="23" t="s">
        <v>39</v>
      </c>
      <c r="D13" s="23" t="s">
        <v>22</v>
      </c>
      <c r="E13" s="31">
        <v>300000</v>
      </c>
      <c r="F13" s="16">
        <f>E13*100/I13</f>
        <v>100</v>
      </c>
      <c r="G13" s="31">
        <v>0</v>
      </c>
      <c r="H13" s="16">
        <f>G13*100/I13</f>
        <v>0</v>
      </c>
      <c r="I13" s="25">
        <f t="shared" si="2"/>
        <v>300000</v>
      </c>
      <c r="J13" s="31"/>
      <c r="K13" s="26"/>
      <c r="L13" s="27">
        <f t="shared" si="3"/>
        <v>300000</v>
      </c>
      <c r="M13" s="28"/>
    </row>
    <row r="14" spans="1:13" x14ac:dyDescent="0.25">
      <c r="A14" s="47"/>
      <c r="B14" s="46" t="s">
        <v>40</v>
      </c>
      <c r="C14" s="48" t="s">
        <v>119</v>
      </c>
      <c r="D14" s="48" t="s">
        <v>19</v>
      </c>
      <c r="E14" s="24">
        <v>50617</v>
      </c>
      <c r="F14" s="15"/>
      <c r="G14" s="24">
        <v>10632</v>
      </c>
      <c r="H14" s="15"/>
      <c r="I14" s="49">
        <f t="shared" si="2"/>
        <v>61249</v>
      </c>
      <c r="J14" s="24"/>
      <c r="K14" s="50"/>
      <c r="L14" s="27">
        <f t="shared" si="3"/>
        <v>61249</v>
      </c>
      <c r="M14" s="51"/>
    </row>
    <row r="15" spans="1:13" ht="25.5" x14ac:dyDescent="0.25">
      <c r="A15" s="47"/>
      <c r="B15" s="52" t="s">
        <v>41</v>
      </c>
      <c r="C15" s="53" t="s">
        <v>120</v>
      </c>
      <c r="D15" s="53" t="s">
        <v>19</v>
      </c>
      <c r="E15" s="54">
        <v>25000.5</v>
      </c>
      <c r="F15" s="35"/>
      <c r="G15" s="54">
        <v>0</v>
      </c>
      <c r="H15" s="35"/>
      <c r="I15" s="55">
        <f t="shared" si="2"/>
        <v>25000.5</v>
      </c>
      <c r="J15" s="54">
        <v>140504</v>
      </c>
      <c r="K15" s="56"/>
      <c r="L15" s="39">
        <f t="shared" si="3"/>
        <v>165504.5</v>
      </c>
      <c r="M15" s="57"/>
    </row>
    <row r="16" spans="1:13" x14ac:dyDescent="0.25">
      <c r="A16" s="47"/>
      <c r="B16" s="46"/>
      <c r="C16" s="41" t="s">
        <v>34</v>
      </c>
      <c r="D16" s="48"/>
      <c r="E16" s="58">
        <f>SUM(E12:E15)</f>
        <v>375617.5</v>
      </c>
      <c r="F16" s="15"/>
      <c r="G16" s="58">
        <f>SUM(G12:G15)</f>
        <v>10632</v>
      </c>
      <c r="H16" s="15"/>
      <c r="I16" s="58">
        <f>SUM(I12:I15)</f>
        <v>386249.5</v>
      </c>
      <c r="J16" s="58">
        <f>SUM(J12:J15)</f>
        <v>849017</v>
      </c>
      <c r="K16" s="50"/>
      <c r="L16" s="58">
        <f>SUM(L12:L15)</f>
        <v>1235266.5</v>
      </c>
      <c r="M16" s="51"/>
    </row>
    <row r="17" spans="1:13" x14ac:dyDescent="0.25">
      <c r="A17" s="11" t="s">
        <v>42</v>
      </c>
      <c r="B17" s="43" t="s">
        <v>43</v>
      </c>
      <c r="C17" s="13" t="s">
        <v>44</v>
      </c>
      <c r="D17" s="13" t="s">
        <v>19</v>
      </c>
      <c r="E17" s="44"/>
      <c r="F17" s="45"/>
      <c r="G17" s="44"/>
      <c r="H17" s="45"/>
      <c r="I17" s="17"/>
      <c r="J17" s="44">
        <v>234304</v>
      </c>
      <c r="K17" s="18"/>
      <c r="L17" s="19">
        <f>E17+G17+J17+K17</f>
        <v>234304</v>
      </c>
      <c r="M17" s="20"/>
    </row>
    <row r="18" spans="1:13" x14ac:dyDescent="0.25">
      <c r="A18" s="21"/>
      <c r="B18" s="46" t="s">
        <v>45</v>
      </c>
      <c r="C18" s="23" t="s">
        <v>46</v>
      </c>
      <c r="D18" s="23" t="s">
        <v>19</v>
      </c>
      <c r="E18" s="31"/>
      <c r="F18" s="16"/>
      <c r="G18" s="31"/>
      <c r="H18" s="16"/>
      <c r="I18" s="25"/>
      <c r="J18" s="31">
        <v>153132</v>
      </c>
      <c r="K18" s="26"/>
      <c r="L18" s="27">
        <f t="shared" si="3"/>
        <v>153132</v>
      </c>
      <c r="M18" s="28"/>
    </row>
    <row r="19" spans="1:13" x14ac:dyDescent="0.25">
      <c r="A19" s="21"/>
      <c r="B19" s="46" t="s">
        <v>47</v>
      </c>
      <c r="C19" s="23" t="s">
        <v>48</v>
      </c>
      <c r="D19" s="23" t="s">
        <v>33</v>
      </c>
      <c r="E19" s="31">
        <v>15000</v>
      </c>
      <c r="F19" s="16"/>
      <c r="G19" s="31"/>
      <c r="H19" s="16"/>
      <c r="I19" s="25">
        <f t="shared" si="2"/>
        <v>15000</v>
      </c>
      <c r="J19" s="31">
        <v>257367</v>
      </c>
      <c r="K19" s="26"/>
      <c r="L19" s="27">
        <f t="shared" si="3"/>
        <v>272367</v>
      </c>
      <c r="M19" s="28"/>
    </row>
    <row r="20" spans="1:13" x14ac:dyDescent="0.25">
      <c r="A20" s="21"/>
      <c r="B20" s="46" t="s">
        <v>49</v>
      </c>
      <c r="C20" s="23" t="s">
        <v>50</v>
      </c>
      <c r="D20" s="23" t="s">
        <v>33</v>
      </c>
      <c r="E20" s="31">
        <v>110000</v>
      </c>
      <c r="F20" s="16"/>
      <c r="G20" s="31"/>
      <c r="H20" s="16"/>
      <c r="I20" s="25">
        <f t="shared" si="2"/>
        <v>110000</v>
      </c>
      <c r="J20" s="31">
        <v>484974</v>
      </c>
      <c r="K20" s="26"/>
      <c r="L20" s="27">
        <f t="shared" si="3"/>
        <v>594974</v>
      </c>
      <c r="M20" s="28"/>
    </row>
    <row r="21" spans="1:13" x14ac:dyDescent="0.25">
      <c r="A21" s="21"/>
      <c r="B21" s="46" t="s">
        <v>51</v>
      </c>
      <c r="C21" s="23" t="s">
        <v>52</v>
      </c>
      <c r="D21" s="23" t="s">
        <v>33</v>
      </c>
      <c r="E21" s="31"/>
      <c r="F21" s="16"/>
      <c r="G21" s="31"/>
      <c r="H21" s="16"/>
      <c r="I21" s="25" t="s">
        <v>124</v>
      </c>
      <c r="J21" s="31">
        <v>354678</v>
      </c>
      <c r="K21" s="26"/>
      <c r="L21" s="27">
        <f t="shared" si="3"/>
        <v>354678</v>
      </c>
      <c r="M21" s="28"/>
    </row>
    <row r="22" spans="1:13" x14ac:dyDescent="0.25">
      <c r="A22" s="21"/>
      <c r="B22" s="46" t="s">
        <v>53</v>
      </c>
      <c r="C22" s="23" t="s">
        <v>54</v>
      </c>
      <c r="D22" s="23" t="s">
        <v>22</v>
      </c>
      <c r="E22" s="31">
        <v>100840</v>
      </c>
      <c r="F22" s="16">
        <f>E22*100/I22</f>
        <v>100</v>
      </c>
      <c r="G22" s="31">
        <v>0</v>
      </c>
      <c r="H22" s="16">
        <f>G22*100/I22</f>
        <v>0</v>
      </c>
      <c r="I22" s="25">
        <f t="shared" si="2"/>
        <v>100840</v>
      </c>
      <c r="J22" s="31"/>
      <c r="K22" s="26"/>
      <c r="L22" s="27">
        <f t="shared" si="3"/>
        <v>100840</v>
      </c>
      <c r="M22" s="28"/>
    </row>
    <row r="23" spans="1:13" x14ac:dyDescent="0.25">
      <c r="A23" s="59"/>
      <c r="B23" s="46" t="s">
        <v>55</v>
      </c>
      <c r="C23" s="23" t="s">
        <v>56</v>
      </c>
      <c r="D23" s="23" t="s">
        <v>22</v>
      </c>
      <c r="E23" s="31">
        <v>4200</v>
      </c>
      <c r="F23" s="16">
        <f>E23*100/I23</f>
        <v>100</v>
      </c>
      <c r="G23" s="31">
        <v>0</v>
      </c>
      <c r="H23" s="16">
        <f>G23*100/I23</f>
        <v>0</v>
      </c>
      <c r="I23" s="25">
        <f t="shared" si="2"/>
        <v>4200</v>
      </c>
      <c r="J23" s="26"/>
      <c r="K23" s="26"/>
      <c r="L23" s="27">
        <f t="shared" si="3"/>
        <v>4200</v>
      </c>
      <c r="M23" s="60"/>
    </row>
    <row r="24" spans="1:13" x14ac:dyDescent="0.25">
      <c r="A24" s="21"/>
      <c r="B24" s="52" t="s">
        <v>57</v>
      </c>
      <c r="C24" s="33" t="s">
        <v>58</v>
      </c>
      <c r="D24" s="33" t="s">
        <v>22</v>
      </c>
      <c r="E24" s="34">
        <v>142000</v>
      </c>
      <c r="F24" s="36">
        <f>E24*100/I24</f>
        <v>100</v>
      </c>
      <c r="G24" s="34">
        <v>0</v>
      </c>
      <c r="H24" s="36">
        <f>G24*100/I24</f>
        <v>0</v>
      </c>
      <c r="I24" s="37">
        <f t="shared" si="2"/>
        <v>142000</v>
      </c>
      <c r="J24" s="34"/>
      <c r="K24" s="38"/>
      <c r="L24" s="39">
        <f t="shared" si="3"/>
        <v>142000</v>
      </c>
      <c r="M24" s="40"/>
    </row>
    <row r="25" spans="1:13" x14ac:dyDescent="0.25">
      <c r="A25" s="61"/>
      <c r="B25" s="46"/>
      <c r="C25" s="41" t="s">
        <v>34</v>
      </c>
      <c r="D25" s="23"/>
      <c r="E25" s="42">
        <f>SUM(E17:E24)</f>
        <v>372040</v>
      </c>
      <c r="F25" s="16"/>
      <c r="G25" s="42">
        <f>SUM(G17:G24)</f>
        <v>0</v>
      </c>
      <c r="H25" s="16"/>
      <c r="I25" s="42">
        <f>SUM(I17:I24)</f>
        <v>372040</v>
      </c>
      <c r="J25" s="42">
        <f>SUM(J17:J24)</f>
        <v>1484455</v>
      </c>
      <c r="K25" s="26"/>
      <c r="L25" s="42">
        <f>SUM(L17:L24)</f>
        <v>1856495</v>
      </c>
      <c r="M25" s="28"/>
    </row>
    <row r="26" spans="1:13" x14ac:dyDescent="0.25">
      <c r="A26" s="11" t="s">
        <v>59</v>
      </c>
      <c r="B26" s="43" t="s">
        <v>60</v>
      </c>
      <c r="C26" s="13" t="s">
        <v>61</v>
      </c>
      <c r="D26" s="13" t="s">
        <v>33</v>
      </c>
      <c r="E26" s="44">
        <v>82335</v>
      </c>
      <c r="F26" s="45"/>
      <c r="G26" s="44">
        <v>82065</v>
      </c>
      <c r="H26" s="45"/>
      <c r="I26" s="17">
        <f>E26+G26</f>
        <v>164400</v>
      </c>
      <c r="J26" s="44">
        <v>245018</v>
      </c>
      <c r="K26" s="62"/>
      <c r="L26" s="19">
        <f>E26+G26+J26+K26</f>
        <v>409418</v>
      </c>
      <c r="M26" s="20"/>
    </row>
    <row r="27" spans="1:13" x14ac:dyDescent="0.25">
      <c r="A27" s="21" t="s">
        <v>62</v>
      </c>
      <c r="B27" s="46" t="s">
        <v>63</v>
      </c>
      <c r="C27" s="23" t="s">
        <v>64</v>
      </c>
      <c r="D27" s="23" t="s">
        <v>33</v>
      </c>
      <c r="E27" s="31"/>
      <c r="F27" s="16"/>
      <c r="G27" s="31"/>
      <c r="H27" s="16"/>
      <c r="I27" s="25"/>
      <c r="J27" s="31"/>
      <c r="K27" s="63" t="s">
        <v>65</v>
      </c>
      <c r="L27" s="27"/>
      <c r="M27" s="28"/>
    </row>
    <row r="28" spans="1:13" x14ac:dyDescent="0.25">
      <c r="A28" s="21"/>
      <c r="B28" s="46" t="s">
        <v>66</v>
      </c>
      <c r="C28" s="23" t="s">
        <v>67</v>
      </c>
      <c r="D28" s="23" t="s">
        <v>33</v>
      </c>
      <c r="E28" s="31"/>
      <c r="F28" s="16"/>
      <c r="G28" s="31"/>
      <c r="H28" s="16"/>
      <c r="I28" s="25"/>
      <c r="J28" s="31"/>
      <c r="K28" s="63" t="s">
        <v>65</v>
      </c>
      <c r="L28" s="27"/>
      <c r="M28" s="28"/>
    </row>
    <row r="29" spans="1:13" x14ac:dyDescent="0.25">
      <c r="A29" s="21"/>
      <c r="B29" s="52" t="s">
        <v>68</v>
      </c>
      <c r="C29" s="33" t="s">
        <v>69</v>
      </c>
      <c r="D29" s="33" t="s">
        <v>33</v>
      </c>
      <c r="E29" s="34"/>
      <c r="F29" s="36"/>
      <c r="G29" s="34"/>
      <c r="H29" s="36"/>
      <c r="I29" s="37"/>
      <c r="J29" s="34"/>
      <c r="K29" s="64" t="s">
        <v>65</v>
      </c>
      <c r="L29" s="39"/>
      <c r="M29" s="40"/>
    </row>
    <row r="30" spans="1:13" x14ac:dyDescent="0.25">
      <c r="A30" s="61"/>
      <c r="B30" s="65"/>
      <c r="C30" s="66" t="s">
        <v>34</v>
      </c>
      <c r="D30" s="67"/>
      <c r="E30" s="68">
        <f>SUM(E26:E29)</f>
        <v>82335</v>
      </c>
      <c r="F30" s="69"/>
      <c r="G30" s="68">
        <f>SUM(G26:G29)</f>
        <v>82065</v>
      </c>
      <c r="H30" s="69"/>
      <c r="I30" s="68">
        <f>SUM(I26:I29)</f>
        <v>164400</v>
      </c>
      <c r="J30" s="68">
        <f>SUM(J26:J29)</f>
        <v>245018</v>
      </c>
      <c r="K30" s="70"/>
      <c r="L30" s="68">
        <f>SUM(L26:L29)</f>
        <v>409418</v>
      </c>
      <c r="M30" s="71"/>
    </row>
    <row r="31" spans="1:13" x14ac:dyDescent="0.25">
      <c r="A31" s="72" t="s">
        <v>70</v>
      </c>
      <c r="B31" s="73" t="s">
        <v>71</v>
      </c>
      <c r="C31" s="74" t="s">
        <v>121</v>
      </c>
      <c r="D31" s="74" t="s">
        <v>15</v>
      </c>
      <c r="E31" s="14">
        <v>151852</v>
      </c>
      <c r="F31" s="15">
        <f>E31*100/I31</f>
        <v>83.279587583634964</v>
      </c>
      <c r="G31" s="14">
        <v>30488</v>
      </c>
      <c r="H31" s="16">
        <f>G31*100/I31</f>
        <v>16.720412416365033</v>
      </c>
      <c r="I31" s="75">
        <f t="shared" si="2"/>
        <v>182340</v>
      </c>
      <c r="J31" s="14"/>
      <c r="K31" s="76"/>
      <c r="L31" s="77">
        <f t="shared" si="3"/>
        <v>182340</v>
      </c>
      <c r="M31" s="78"/>
    </row>
    <row r="32" spans="1:13" ht="25.5" x14ac:dyDescent="0.25">
      <c r="A32" s="47" t="s">
        <v>72</v>
      </c>
      <c r="B32" s="79" t="s">
        <v>73</v>
      </c>
      <c r="C32" s="48" t="s">
        <v>122</v>
      </c>
      <c r="D32" s="48" t="s">
        <v>15</v>
      </c>
      <c r="E32" s="24">
        <v>75001.5</v>
      </c>
      <c r="F32" s="15"/>
      <c r="G32" s="24">
        <v>0</v>
      </c>
      <c r="H32" s="15"/>
      <c r="I32" s="25">
        <f t="shared" si="2"/>
        <v>75001.5</v>
      </c>
      <c r="J32" s="24">
        <v>421510</v>
      </c>
      <c r="K32" s="50"/>
      <c r="L32" s="80">
        <f t="shared" si="3"/>
        <v>496511.5</v>
      </c>
      <c r="M32" s="51"/>
    </row>
    <row r="33" spans="1:13" x14ac:dyDescent="0.25">
      <c r="A33" s="21"/>
      <c r="B33" s="79" t="s">
        <v>74</v>
      </c>
      <c r="C33" s="48" t="s">
        <v>75</v>
      </c>
      <c r="D33" s="23" t="s">
        <v>15</v>
      </c>
      <c r="E33" s="31">
        <v>526189</v>
      </c>
      <c r="F33" s="15">
        <f>E33*100/I33</f>
        <v>90.816345903254927</v>
      </c>
      <c r="G33" s="31">
        <f>16193+37017</f>
        <v>53210</v>
      </c>
      <c r="H33" s="16">
        <f>G33*100/I33</f>
        <v>9.1836540967450748</v>
      </c>
      <c r="I33" s="25">
        <f t="shared" si="2"/>
        <v>579399</v>
      </c>
      <c r="J33" s="26"/>
      <c r="K33" s="26"/>
      <c r="L33" s="27">
        <f t="shared" si="3"/>
        <v>579399</v>
      </c>
      <c r="M33" s="28"/>
    </row>
    <row r="34" spans="1:13" x14ac:dyDescent="0.25">
      <c r="A34" s="21"/>
      <c r="B34" s="79" t="s">
        <v>76</v>
      </c>
      <c r="C34" s="23" t="s">
        <v>77</v>
      </c>
      <c r="D34" s="48" t="s">
        <v>22</v>
      </c>
      <c r="E34" s="31">
        <v>395000</v>
      </c>
      <c r="F34" s="16">
        <f>E34*100/I34</f>
        <v>100</v>
      </c>
      <c r="G34" s="31">
        <v>0</v>
      </c>
      <c r="H34" s="16">
        <f>G34*100/I34</f>
        <v>0</v>
      </c>
      <c r="I34" s="25">
        <f t="shared" si="2"/>
        <v>395000</v>
      </c>
      <c r="J34" s="23"/>
      <c r="K34" s="23"/>
      <c r="L34" s="27">
        <f t="shared" si="3"/>
        <v>395000</v>
      </c>
      <c r="M34" s="28"/>
    </row>
    <row r="35" spans="1:13" x14ac:dyDescent="0.25">
      <c r="A35" s="21"/>
      <c r="B35" s="79" t="s">
        <v>78</v>
      </c>
      <c r="C35" s="23" t="s">
        <v>79</v>
      </c>
      <c r="D35" s="48" t="s">
        <v>22</v>
      </c>
      <c r="E35" s="31">
        <v>284586</v>
      </c>
      <c r="F35" s="16">
        <f>E35*100/I35</f>
        <v>100</v>
      </c>
      <c r="G35" s="31">
        <v>0</v>
      </c>
      <c r="H35" s="16">
        <f>G35*100/I35</f>
        <v>0</v>
      </c>
      <c r="I35" s="25">
        <f t="shared" si="2"/>
        <v>284586</v>
      </c>
      <c r="J35" s="23"/>
      <c r="K35" s="23"/>
      <c r="L35" s="27">
        <f t="shared" si="3"/>
        <v>284586</v>
      </c>
      <c r="M35" s="28"/>
    </row>
    <row r="36" spans="1:13" x14ac:dyDescent="0.25">
      <c r="A36" s="21"/>
      <c r="B36" s="81" t="s">
        <v>80</v>
      </c>
      <c r="C36" s="53" t="s">
        <v>81</v>
      </c>
      <c r="D36" s="53" t="s">
        <v>22</v>
      </c>
      <c r="E36" s="34">
        <v>201588</v>
      </c>
      <c r="F36" s="36">
        <f>E36*100/I36</f>
        <v>100</v>
      </c>
      <c r="G36" s="34">
        <v>0</v>
      </c>
      <c r="H36" s="36">
        <f>G36*100/I36</f>
        <v>0</v>
      </c>
      <c r="I36" s="37">
        <f t="shared" si="2"/>
        <v>201588</v>
      </c>
      <c r="J36" s="33"/>
      <c r="K36" s="33"/>
      <c r="L36" s="39">
        <f t="shared" si="3"/>
        <v>201588</v>
      </c>
      <c r="M36" s="40"/>
    </row>
    <row r="37" spans="1:13" x14ac:dyDescent="0.25">
      <c r="A37" s="21"/>
      <c r="B37" s="79"/>
      <c r="C37" s="41" t="s">
        <v>34</v>
      </c>
      <c r="D37" s="48"/>
      <c r="E37" s="58">
        <f>SUM(E31:E36)</f>
        <v>1634216.5</v>
      </c>
      <c r="F37" s="15"/>
      <c r="G37" s="58">
        <f>SUM(G31:G36)</f>
        <v>83698</v>
      </c>
      <c r="H37" s="15"/>
      <c r="I37" s="58">
        <f>SUM(I31:I36)</f>
        <v>1717914.5</v>
      </c>
      <c r="J37" s="58">
        <f>SUM(J31:J36)</f>
        <v>421510</v>
      </c>
      <c r="K37" s="50"/>
      <c r="L37" s="58">
        <f>SUM(L31:L36)</f>
        <v>2139424.5</v>
      </c>
      <c r="M37" s="28"/>
    </row>
    <row r="38" spans="1:13" x14ac:dyDescent="0.25">
      <c r="A38" s="11" t="s">
        <v>82</v>
      </c>
      <c r="B38" s="43" t="s">
        <v>83</v>
      </c>
      <c r="C38" s="13" t="s">
        <v>84</v>
      </c>
      <c r="D38" s="13" t="s">
        <v>22</v>
      </c>
      <c r="E38" s="44">
        <v>500000</v>
      </c>
      <c r="F38" s="45">
        <f>E38*100/I38</f>
        <v>100</v>
      </c>
      <c r="G38" s="44">
        <v>0</v>
      </c>
      <c r="H38" s="45">
        <f>G38*100/I38</f>
        <v>0</v>
      </c>
      <c r="I38" s="17">
        <f>E38+G38</f>
        <v>500000</v>
      </c>
      <c r="J38" s="13"/>
      <c r="K38" s="13"/>
      <c r="L38" s="19">
        <f>E38+G38+J38+K38</f>
        <v>500000</v>
      </c>
      <c r="M38" s="20"/>
    </row>
    <row r="39" spans="1:13" x14ac:dyDescent="0.25">
      <c r="A39" s="21" t="s">
        <v>85</v>
      </c>
      <c r="B39" s="82" t="s">
        <v>86</v>
      </c>
      <c r="C39" s="83" t="s">
        <v>87</v>
      </c>
      <c r="D39" s="53" t="s">
        <v>22</v>
      </c>
      <c r="E39" s="34">
        <v>85222</v>
      </c>
      <c r="F39" s="36">
        <f>E39*100/I39</f>
        <v>100</v>
      </c>
      <c r="G39" s="34">
        <v>0</v>
      </c>
      <c r="H39" s="36">
        <f>G39*100/I39</f>
        <v>0</v>
      </c>
      <c r="I39" s="37">
        <f t="shared" si="2"/>
        <v>85222</v>
      </c>
      <c r="J39" s="84"/>
      <c r="K39" s="84"/>
      <c r="L39" s="39">
        <f t="shared" si="3"/>
        <v>85222</v>
      </c>
      <c r="M39" s="40"/>
    </row>
    <row r="40" spans="1:13" x14ac:dyDescent="0.25">
      <c r="A40" s="61"/>
      <c r="B40" s="85"/>
      <c r="C40" s="41" t="s">
        <v>34</v>
      </c>
      <c r="D40" s="86"/>
      <c r="E40" s="42">
        <f>SUM(E38:E39)</f>
        <v>585222</v>
      </c>
      <c r="F40" s="16"/>
      <c r="G40" s="42">
        <f>SUM(G38:G39)</f>
        <v>0</v>
      </c>
      <c r="H40" s="16"/>
      <c r="I40" s="42">
        <f>SUM(I38:I39)</f>
        <v>585222</v>
      </c>
      <c r="J40" s="87"/>
      <c r="K40" s="87"/>
      <c r="L40" s="42">
        <f>SUM(L38:L39)</f>
        <v>585222</v>
      </c>
      <c r="M40" s="28"/>
    </row>
    <row r="41" spans="1:13" x14ac:dyDescent="0.25">
      <c r="A41" s="88" t="s">
        <v>88</v>
      </c>
      <c r="B41" s="43" t="s">
        <v>89</v>
      </c>
      <c r="C41" s="13" t="s">
        <v>90</v>
      </c>
      <c r="D41" s="23" t="s">
        <v>22</v>
      </c>
      <c r="E41" s="44">
        <v>154000</v>
      </c>
      <c r="F41" s="45">
        <f>E41*100/I41</f>
        <v>100</v>
      </c>
      <c r="G41" s="44">
        <v>0</v>
      </c>
      <c r="H41" s="45">
        <f>G41*100/I41</f>
        <v>0</v>
      </c>
      <c r="I41" s="17">
        <f t="shared" si="2"/>
        <v>154000</v>
      </c>
      <c r="J41" s="13"/>
      <c r="K41" s="13"/>
      <c r="L41" s="19">
        <f t="shared" si="3"/>
        <v>154000</v>
      </c>
      <c r="M41" s="20"/>
    </row>
    <row r="42" spans="1:13" x14ac:dyDescent="0.25">
      <c r="A42" s="21"/>
      <c r="B42" s="52" t="s">
        <v>91</v>
      </c>
      <c r="C42" s="33" t="s">
        <v>92</v>
      </c>
      <c r="D42" s="33" t="s">
        <v>22</v>
      </c>
      <c r="E42" s="34">
        <v>156600</v>
      </c>
      <c r="F42" s="36">
        <f>E42*100/I42</f>
        <v>100</v>
      </c>
      <c r="G42" s="34">
        <v>0</v>
      </c>
      <c r="H42" s="36">
        <f>G42*100/I42</f>
        <v>0</v>
      </c>
      <c r="I42" s="37">
        <f t="shared" si="2"/>
        <v>156600</v>
      </c>
      <c r="J42" s="33"/>
      <c r="K42" s="33"/>
      <c r="L42" s="39">
        <f t="shared" si="3"/>
        <v>156600</v>
      </c>
      <c r="M42" s="40"/>
    </row>
    <row r="43" spans="1:13" x14ac:dyDescent="0.25">
      <c r="A43" s="61"/>
      <c r="B43" s="52"/>
      <c r="C43" s="41" t="s">
        <v>34</v>
      </c>
      <c r="D43" s="33"/>
      <c r="E43" s="42">
        <f>SUM(E41:E42)</f>
        <v>310600</v>
      </c>
      <c r="F43" s="36"/>
      <c r="G43" s="42">
        <f>SUM(G41:G42)</f>
        <v>0</v>
      </c>
      <c r="H43" s="36"/>
      <c r="I43" s="42">
        <f>SUM(I41:I42)</f>
        <v>310600</v>
      </c>
      <c r="J43" s="33"/>
      <c r="K43" s="33"/>
      <c r="L43" s="42">
        <f>SUM(L41:L42)</f>
        <v>310600</v>
      </c>
      <c r="M43" s="40"/>
    </row>
    <row r="44" spans="1:13" x14ac:dyDescent="0.25">
      <c r="A44" s="88" t="s">
        <v>93</v>
      </c>
      <c r="B44" s="65">
        <v>8</v>
      </c>
      <c r="C44" s="67" t="s">
        <v>94</v>
      </c>
      <c r="D44" s="67" t="s">
        <v>22</v>
      </c>
      <c r="E44" s="89">
        <v>80000</v>
      </c>
      <c r="F44" s="90">
        <f>E44*100/I44</f>
        <v>100</v>
      </c>
      <c r="G44" s="89">
        <v>0</v>
      </c>
      <c r="H44" s="90">
        <f>G44*100/I44</f>
        <v>0</v>
      </c>
      <c r="I44" s="91">
        <f t="shared" si="2"/>
        <v>80000</v>
      </c>
      <c r="J44" s="67"/>
      <c r="K44" s="67"/>
      <c r="L44" s="92">
        <f t="shared" si="3"/>
        <v>80000</v>
      </c>
      <c r="M44" s="71"/>
    </row>
    <row r="45" spans="1:13" x14ac:dyDescent="0.25">
      <c r="A45" s="21" t="s">
        <v>95</v>
      </c>
      <c r="B45" s="43"/>
      <c r="C45" s="41" t="s">
        <v>34</v>
      </c>
      <c r="D45" s="13"/>
      <c r="E45" s="93">
        <f>E44</f>
        <v>80000</v>
      </c>
      <c r="F45" s="45"/>
      <c r="G45" s="93">
        <f>G44</f>
        <v>0</v>
      </c>
      <c r="H45" s="45"/>
      <c r="I45" s="93">
        <f>I44</f>
        <v>80000</v>
      </c>
      <c r="J45" s="13"/>
      <c r="K45" s="13"/>
      <c r="L45" s="93">
        <f>L44</f>
        <v>80000</v>
      </c>
      <c r="M45" s="20"/>
    </row>
    <row r="46" spans="1:13" x14ac:dyDescent="0.25">
      <c r="A46" s="11" t="s">
        <v>96</v>
      </c>
      <c r="B46" s="43" t="s">
        <v>97</v>
      </c>
      <c r="C46" s="13" t="s">
        <v>98</v>
      </c>
      <c r="D46" s="13" t="s">
        <v>22</v>
      </c>
      <c r="E46" s="44">
        <v>50000</v>
      </c>
      <c r="F46" s="45">
        <f>E46*100/I46</f>
        <v>100</v>
      </c>
      <c r="G46" s="44">
        <v>0</v>
      </c>
      <c r="H46" s="45">
        <f>G46*100/I46</f>
        <v>0</v>
      </c>
      <c r="I46" s="17">
        <f t="shared" si="2"/>
        <v>50000</v>
      </c>
      <c r="J46" s="13"/>
      <c r="K46" s="13"/>
      <c r="L46" s="19">
        <f t="shared" si="3"/>
        <v>50000</v>
      </c>
      <c r="M46" s="20"/>
    </row>
    <row r="47" spans="1:13" ht="30" x14ac:dyDescent="0.25">
      <c r="A47" s="21" t="s">
        <v>99</v>
      </c>
      <c r="B47" s="52" t="s">
        <v>100</v>
      </c>
      <c r="C47" s="33" t="s">
        <v>101</v>
      </c>
      <c r="D47" s="33" t="s">
        <v>22</v>
      </c>
      <c r="E47" s="34">
        <v>10000</v>
      </c>
      <c r="F47" s="36">
        <f>E47*100/I47</f>
        <v>100</v>
      </c>
      <c r="G47" s="34">
        <v>0</v>
      </c>
      <c r="H47" s="36">
        <f>G47*100/I47</f>
        <v>0</v>
      </c>
      <c r="I47" s="37">
        <f t="shared" si="2"/>
        <v>10000</v>
      </c>
      <c r="J47" s="33"/>
      <c r="K47" s="33"/>
      <c r="L47" s="39">
        <f t="shared" si="3"/>
        <v>10000</v>
      </c>
      <c r="M47" s="40"/>
    </row>
    <row r="48" spans="1:13" x14ac:dyDescent="0.25">
      <c r="A48" s="61"/>
      <c r="B48" s="52"/>
      <c r="C48" s="41" t="s">
        <v>34</v>
      </c>
      <c r="D48" s="33"/>
      <c r="E48" s="42">
        <f>SUM(E46:E47)</f>
        <v>60000</v>
      </c>
      <c r="F48" s="36"/>
      <c r="G48" s="42">
        <f>SUM(G46:G47)</f>
        <v>0</v>
      </c>
      <c r="H48" s="36"/>
      <c r="I48" s="42">
        <f>SUM(I46:I47)</f>
        <v>60000</v>
      </c>
      <c r="J48" s="33"/>
      <c r="K48" s="33"/>
      <c r="L48" s="42">
        <f>SUM(L46:L47)</f>
        <v>60000</v>
      </c>
      <c r="M48" s="40"/>
    </row>
    <row r="49" spans="1:13" x14ac:dyDescent="0.25">
      <c r="A49" s="88" t="s">
        <v>102</v>
      </c>
      <c r="B49" s="94">
        <v>10</v>
      </c>
      <c r="C49" s="67" t="s">
        <v>103</v>
      </c>
      <c r="D49" s="67" t="s">
        <v>22</v>
      </c>
      <c r="E49" s="89">
        <v>564000</v>
      </c>
      <c r="F49" s="90">
        <f>E49*100/I49</f>
        <v>100</v>
      </c>
      <c r="G49" s="89">
        <v>0</v>
      </c>
      <c r="H49" s="90">
        <f>G49*100/I49</f>
        <v>0</v>
      </c>
      <c r="I49" s="91">
        <f t="shared" si="2"/>
        <v>564000</v>
      </c>
      <c r="J49" s="67"/>
      <c r="K49" s="67"/>
      <c r="L49" s="92">
        <f t="shared" si="3"/>
        <v>564000</v>
      </c>
      <c r="M49" s="71"/>
    </row>
    <row r="50" spans="1:13" x14ac:dyDescent="0.25">
      <c r="A50" s="61" t="s">
        <v>104</v>
      </c>
      <c r="B50" s="94"/>
      <c r="C50" s="41" t="s">
        <v>34</v>
      </c>
      <c r="D50" s="67"/>
      <c r="E50" s="93">
        <f>E49</f>
        <v>564000</v>
      </c>
      <c r="F50" s="90"/>
      <c r="G50" s="93">
        <f>G49</f>
        <v>0</v>
      </c>
      <c r="H50" s="90"/>
      <c r="I50" s="93">
        <f>I49</f>
        <v>564000</v>
      </c>
      <c r="J50" s="67"/>
      <c r="K50" s="67"/>
      <c r="L50" s="93">
        <f>L49</f>
        <v>564000</v>
      </c>
      <c r="M50" s="71"/>
    </row>
    <row r="51" spans="1:13" x14ac:dyDescent="0.25">
      <c r="A51" s="95" t="s">
        <v>105</v>
      </c>
      <c r="B51" s="94">
        <v>11</v>
      </c>
      <c r="C51" s="67" t="s">
        <v>106</v>
      </c>
      <c r="D51" s="67"/>
      <c r="E51" s="89">
        <v>250000</v>
      </c>
      <c r="F51" s="90">
        <f>E51*100/I51</f>
        <v>100</v>
      </c>
      <c r="G51" s="89">
        <v>0</v>
      </c>
      <c r="H51" s="90">
        <f>G51*100/I51</f>
        <v>0</v>
      </c>
      <c r="I51" s="91">
        <f t="shared" si="2"/>
        <v>250000</v>
      </c>
      <c r="J51" s="67"/>
      <c r="K51" s="67"/>
      <c r="L51" s="92">
        <f t="shared" si="3"/>
        <v>250000</v>
      </c>
      <c r="M51" s="71"/>
    </row>
    <row r="52" spans="1:13" x14ac:dyDescent="0.25">
      <c r="A52" s="96"/>
      <c r="B52" s="94"/>
      <c r="C52" s="67" t="s">
        <v>107</v>
      </c>
      <c r="D52" s="97"/>
      <c r="E52" s="89"/>
      <c r="F52" s="90"/>
      <c r="G52" s="89"/>
      <c r="H52" s="90"/>
      <c r="I52" s="91"/>
      <c r="J52" s="97"/>
      <c r="K52" s="97"/>
      <c r="L52" s="92"/>
      <c r="M52" s="98"/>
    </row>
    <row r="53" spans="1:13" x14ac:dyDescent="0.25">
      <c r="A53" s="99"/>
      <c r="B53" s="100"/>
      <c r="C53" s="101"/>
      <c r="D53" s="101"/>
      <c r="E53" s="101"/>
      <c r="F53" s="102"/>
      <c r="G53" s="101"/>
      <c r="H53" s="102"/>
      <c r="I53" s="103"/>
      <c r="J53" s="101"/>
      <c r="K53" s="101"/>
      <c r="L53" s="104"/>
      <c r="M53" s="105"/>
    </row>
    <row r="54" spans="1:13" x14ac:dyDescent="0.25">
      <c r="A54" s="106"/>
      <c r="B54" s="107"/>
      <c r="C54" s="108" t="s">
        <v>108</v>
      </c>
      <c r="D54" s="109"/>
      <c r="E54" s="110">
        <f>E11+E16+E25+E30+E37+E40+E43+E45+E48+E50+E51+E52</f>
        <v>10900000</v>
      </c>
      <c r="F54" s="111">
        <f>E54*100/I54</f>
        <v>89.917508522777425</v>
      </c>
      <c r="G54" s="110">
        <f>G11+G16+G25+G30+G37+G40+G43+G45+G48+G50+G51+G52</f>
        <v>1222222</v>
      </c>
      <c r="H54" s="111">
        <f>G54*100/I54</f>
        <v>10.082491477222575</v>
      </c>
      <c r="I54" s="110">
        <f>I11+I16+I25+I30+I37+I40+I43+I45+I48+I50+I51+I52</f>
        <v>12122222</v>
      </c>
      <c r="J54" s="110">
        <f>J11+J16+J25+J30+J37+J40+J43+J45+J48+J50+J51+J52</f>
        <v>3000000</v>
      </c>
      <c r="K54" s="110">
        <f>K11+K16+K25+K30+K37+K40+K43+K45+K48+K50+K51+K52</f>
        <v>0</v>
      </c>
      <c r="L54" s="110">
        <f>L11+L16+L25+L30+L37+L40+L43+L45+L48+L50+L51+L52</f>
        <v>15122222</v>
      </c>
      <c r="M54" s="112"/>
    </row>
    <row r="55" spans="1:13" x14ac:dyDescent="0.25">
      <c r="A55" s="113"/>
      <c r="B55" s="114"/>
      <c r="C55" s="115"/>
      <c r="D55" s="115"/>
      <c r="E55" s="115"/>
      <c r="F55" s="116"/>
      <c r="G55" s="115"/>
      <c r="H55" s="116"/>
      <c r="I55" s="134"/>
      <c r="J55" s="117"/>
      <c r="K55" s="117"/>
      <c r="L55" s="117"/>
      <c r="M55" s="118"/>
    </row>
    <row r="56" spans="1:13" x14ac:dyDescent="0.25">
      <c r="A56" s="119"/>
      <c r="B56" s="120"/>
      <c r="C56" s="121"/>
      <c r="D56" s="121"/>
      <c r="E56" s="122"/>
      <c r="F56" s="123"/>
      <c r="G56" s="122"/>
      <c r="H56" s="123"/>
      <c r="I56" s="124"/>
      <c r="J56" s="125"/>
      <c r="K56" s="125"/>
      <c r="L56" s="119"/>
      <c r="M56" s="119"/>
    </row>
    <row r="57" spans="1:13" x14ac:dyDescent="0.25">
      <c r="A57" s="119"/>
      <c r="B57" s="126"/>
      <c r="C57" s="97" t="s">
        <v>107</v>
      </c>
      <c r="D57" s="127"/>
      <c r="E57" s="128">
        <v>100000</v>
      </c>
      <c r="F57" s="90">
        <f>E57*100/I57</f>
        <v>100</v>
      </c>
      <c r="G57" s="89">
        <v>0</v>
      </c>
      <c r="H57" s="90">
        <f>G57*100/I57</f>
        <v>0</v>
      </c>
      <c r="I57" s="91">
        <f>E57+G57</f>
        <v>100000</v>
      </c>
      <c r="J57" s="97"/>
      <c r="K57" s="97"/>
      <c r="L57" s="92">
        <f>E57+G57+J57+K57</f>
        <v>100000</v>
      </c>
      <c r="M57" s="98"/>
    </row>
    <row r="58" spans="1:13" x14ac:dyDescent="0.25">
      <c r="A58" s="119"/>
      <c r="B58" s="120"/>
      <c r="C58" s="121"/>
      <c r="D58" s="121"/>
      <c r="E58" s="122"/>
      <c r="F58" s="123"/>
      <c r="G58" s="122"/>
      <c r="H58" s="123"/>
      <c r="I58" s="124"/>
      <c r="J58" s="125"/>
      <c r="K58" s="125"/>
      <c r="L58" s="119"/>
      <c r="M58" s="119"/>
    </row>
    <row r="60" spans="1:13" ht="18" x14ac:dyDescent="0.25">
      <c r="A60" s="1" t="s">
        <v>125</v>
      </c>
    </row>
    <row r="62" spans="1:13" ht="30" x14ac:dyDescent="0.25">
      <c r="A62" s="8" t="s">
        <v>0</v>
      </c>
      <c r="B62" s="8" t="s">
        <v>1</v>
      </c>
      <c r="C62" s="8" t="s">
        <v>2</v>
      </c>
      <c r="D62" s="8" t="s">
        <v>3</v>
      </c>
      <c r="E62" s="8" t="s">
        <v>4</v>
      </c>
      <c r="F62" s="9" t="s">
        <v>5</v>
      </c>
      <c r="G62" s="8" t="s">
        <v>6</v>
      </c>
      <c r="H62" s="9" t="s">
        <v>5</v>
      </c>
      <c r="I62" s="10" t="s">
        <v>7</v>
      </c>
      <c r="J62" s="8" t="s">
        <v>8</v>
      </c>
      <c r="K62" s="8" t="s">
        <v>9</v>
      </c>
      <c r="L62" s="8" t="s">
        <v>10</v>
      </c>
      <c r="M62" s="8" t="s">
        <v>11</v>
      </c>
    </row>
    <row r="63" spans="1:13" x14ac:dyDescent="0.25">
      <c r="A63" s="129"/>
      <c r="B63" s="130" t="s">
        <v>109</v>
      </c>
      <c r="C63" s="67" t="s">
        <v>110</v>
      </c>
      <c r="D63" s="67" t="s">
        <v>33</v>
      </c>
      <c r="E63" s="89"/>
      <c r="F63" s="90"/>
      <c r="G63" s="89"/>
      <c r="H63" s="90"/>
      <c r="I63" s="91">
        <v>460363</v>
      </c>
      <c r="J63" s="92"/>
      <c r="K63" s="92"/>
      <c r="L63" s="92"/>
      <c r="M63" s="71"/>
    </row>
    <row r="64" spans="1:13" x14ac:dyDescent="0.25">
      <c r="A64" s="21"/>
      <c r="B64" s="65" t="s">
        <v>111</v>
      </c>
      <c r="C64" s="67" t="s">
        <v>112</v>
      </c>
      <c r="D64" s="67" t="s">
        <v>113</v>
      </c>
      <c r="E64" s="89"/>
      <c r="F64" s="90"/>
      <c r="G64" s="89"/>
      <c r="H64" s="90"/>
      <c r="I64" s="91">
        <v>3540269</v>
      </c>
      <c r="J64" s="92"/>
      <c r="K64" s="92"/>
      <c r="L64" s="92"/>
      <c r="M64" s="71"/>
    </row>
    <row r="65" spans="1:13" x14ac:dyDescent="0.25">
      <c r="A65" s="21"/>
      <c r="B65" s="130" t="s">
        <v>114</v>
      </c>
      <c r="C65" s="67" t="s">
        <v>115</v>
      </c>
      <c r="D65" s="67" t="s">
        <v>116</v>
      </c>
      <c r="E65" s="89"/>
      <c r="F65" s="90"/>
      <c r="G65" s="89"/>
      <c r="H65" s="90"/>
      <c r="I65" s="91">
        <v>5987767</v>
      </c>
      <c r="J65" s="92"/>
      <c r="K65" s="92"/>
      <c r="L65" s="92"/>
      <c r="M65" s="71"/>
    </row>
    <row r="66" spans="1:13" x14ac:dyDescent="0.25">
      <c r="A66" s="61"/>
      <c r="B66" s="65" t="s">
        <v>117</v>
      </c>
      <c r="C66" s="86" t="s">
        <v>118</v>
      </c>
      <c r="D66" s="86" t="s">
        <v>33</v>
      </c>
      <c r="E66" s="97"/>
      <c r="F66" s="97"/>
      <c r="G66" s="97"/>
      <c r="H66" s="97"/>
      <c r="I66" s="131">
        <v>303258</v>
      </c>
      <c r="J66" s="92"/>
      <c r="K66" s="92"/>
      <c r="L66" s="92"/>
      <c r="M66" s="71"/>
    </row>
    <row r="68" spans="1:13" x14ac:dyDescent="0.25">
      <c r="B68" s="132"/>
      <c r="C68" s="125"/>
      <c r="D68" s="119"/>
      <c r="I68" s="6"/>
    </row>
    <row r="69" spans="1:13" x14ac:dyDescent="0.25">
      <c r="B69" s="132"/>
      <c r="C69" s="27"/>
      <c r="D69" s="119"/>
    </row>
    <row r="70" spans="1:13" x14ac:dyDescent="0.25">
      <c r="D70" s="119"/>
      <c r="E70" s="119"/>
    </row>
    <row r="71" spans="1:13" x14ac:dyDescent="0.25">
      <c r="D71" s="31"/>
      <c r="E71" s="31"/>
    </row>
    <row r="72" spans="1:13" x14ac:dyDescent="0.25">
      <c r="D72" s="31"/>
      <c r="E72" s="31"/>
    </row>
    <row r="73" spans="1:13" x14ac:dyDescent="0.25">
      <c r="D73" s="133"/>
    </row>
  </sheetData>
  <printOptions horizontalCentered="1" verticalCentered="1"/>
  <pageMargins left="0.70866141732283472" right="0.70866141732283472" top="0.47244094488188981" bottom="0.47244094488188981" header="0.31496062992125984" footer="0.31496062992125984"/>
  <pageSetup paperSize="8" scale="74" orientation="landscape" horizontalDpi="4294967295" verticalDpi="0" r:id="rId1"/>
  <ignoredErrors>
    <ignoredError sqref="I37 I40 I43 I45 I48 I50 I25 F54 H5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6C9C8EC541C84C9934CCDD11A71C6D" ma:contentTypeVersion="11" ma:contentTypeDescription="Crée un document." ma:contentTypeScope="" ma:versionID="a6da54698fde8b20cd4a8ce1a89266ed">
  <xsd:schema xmlns:xsd="http://www.w3.org/2001/XMLSchema" xmlns:xs="http://www.w3.org/2001/XMLSchema" xmlns:p="http://schemas.microsoft.com/office/2006/metadata/properties" xmlns:ns2="ac2a1491-b51f-4fb9-8eed-484faeb724e6" xmlns:ns3="0d916f63-aec3-470e-8831-a1ff1f38b313" targetNamespace="http://schemas.microsoft.com/office/2006/metadata/properties" ma:root="true" ma:fieldsID="f4183e36d1e0f42b4fd338c036fb6f01" ns2:_="" ns3:_="">
    <xsd:import namespace="ac2a1491-b51f-4fb9-8eed-484faeb724e6"/>
    <xsd:import namespace="0d916f63-aec3-470e-8831-a1ff1f38b3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2a1491-b51f-4fb9-8eed-484faeb724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9b4fc9d8-4944-4fd6-9510-f16de1615e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916f63-aec3-470e-8831-a1ff1f38b3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f062921-4bea-4e6e-abe5-e5976f6e8342}" ma:internalName="TaxCatchAll" ma:showField="CatchAllData" ma:web="0d916f63-aec3-470e-8831-a1ff1f38b3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2a1491-b51f-4fb9-8eed-484faeb724e6">
      <Terms xmlns="http://schemas.microsoft.com/office/infopath/2007/PartnerControls"/>
    </lcf76f155ced4ddcb4097134ff3c332f>
    <TaxCatchAll xmlns="0d916f63-aec3-470e-8831-a1ff1f38b313" xsi:nil="true"/>
  </documentManagement>
</p:properties>
</file>

<file path=customXml/itemProps1.xml><?xml version="1.0" encoding="utf-8"?>
<ds:datastoreItem xmlns:ds="http://schemas.openxmlformats.org/officeDocument/2006/customXml" ds:itemID="{4B232076-BB50-443D-861A-4501FBE0009F}"/>
</file>

<file path=customXml/itemProps2.xml><?xml version="1.0" encoding="utf-8"?>
<ds:datastoreItem xmlns:ds="http://schemas.openxmlformats.org/officeDocument/2006/customXml" ds:itemID="{15652E5A-9101-426D-BD24-88E5EA6A7356}"/>
</file>

<file path=customXml/itemProps3.xml><?xml version="1.0" encoding="utf-8"?>
<ds:datastoreItem xmlns:ds="http://schemas.openxmlformats.org/officeDocument/2006/customXml" ds:itemID="{23263D07-A74A-4AB1-88E5-399F9C0812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Modifié</vt:lpstr>
      <vt:lpstr>Modifié!Zone_d_impression</vt:lpstr>
    </vt:vector>
  </TitlesOfParts>
  <Company>MRBC-MBHG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Thierno Diouf</dc:creator>
  <cp:lastModifiedBy>Thierno Diouf</cp:lastModifiedBy>
  <cp:lastPrinted>2014-01-10T14:40:04Z</cp:lastPrinted>
  <dcterms:created xsi:type="dcterms:W3CDTF">2013-11-27T13:39:22Z</dcterms:created>
  <dcterms:modified xsi:type="dcterms:W3CDTF">2014-01-10T14:43:57Z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0x010100316C9C8EC541C84C9934CCDD11A71C6D</vt:lpwstr>
  </property>
</Properties>
</file>